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wheb/Documents/GitHub/TeSToP/Publication/"/>
    </mc:Choice>
  </mc:AlternateContent>
  <xr:revisionPtr revIDLastSave="0" documentId="13_ncr:1_{CB63AB98-0B82-F24E-B8E5-ACEFF07A0A9C}" xr6:coauthVersionLast="45" xr6:coauthVersionMax="45" xr10:uidLastSave="{00000000-0000-0000-0000-000000000000}"/>
  <bookViews>
    <workbookView xWindow="0" yWindow="460" windowWidth="28800" windowHeight="16520" activeTab="8" xr2:uid="{00000000-000D-0000-FFFF-FFFF00000000}"/>
  </bookViews>
  <sheets>
    <sheet name="Categories" sheetId="9" r:id="rId1"/>
    <sheet name="Overall chart" sheetId="8" r:id="rId2"/>
    <sheet name="Coverage" sheetId="6" r:id="rId3"/>
    <sheet name="Usability" sheetId="7" r:id="rId4"/>
    <sheet name="Single-source Summary" sheetId="3" r:id="rId5"/>
    <sheet name="Multi-source - Summary" sheetId="2" r:id="rId6"/>
    <sheet name="Single-source evaluation" sheetId="1" r:id="rId7"/>
    <sheet name="Multi-source evaluation" sheetId="5" r:id="rId8"/>
    <sheet name="Tables for presentation" sheetId="4" r:id="rId9"/>
  </sheets>
  <definedNames>
    <definedName name="_xlnm._FilterDatabase" localSheetId="7" hidden="1">'Multi-source evaluation'!$A$1:$S$130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37" i="4" l="1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7" i="4"/>
  <c r="V35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V30" i="4"/>
  <c r="V31" i="4"/>
  <c r="V29" i="4"/>
  <c r="E3" i="4"/>
  <c r="C24" i="8" l="1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O17" i="3" l="1"/>
  <c r="K17" i="3"/>
  <c r="G16" i="3"/>
  <c r="F18" i="3"/>
  <c r="D6" i="3"/>
  <c r="R3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D5" i="2"/>
  <c r="E4" i="2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E14" i="6"/>
  <c r="S12" i="6"/>
  <c r="F13" i="6"/>
  <c r="E6" i="6"/>
  <c r="E24" i="6" s="1"/>
  <c r="S31" i="7" l="1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T30" i="7"/>
  <c r="T29" i="7"/>
  <c r="T28" i="7"/>
  <c r="T27" i="7"/>
  <c r="T26" i="7"/>
  <c r="T25" i="7"/>
  <c r="T24" i="7"/>
  <c r="T23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T19" i="7"/>
  <c r="T18" i="7"/>
  <c r="T17" i="7"/>
  <c r="T16" i="7"/>
  <c r="T15" i="7"/>
  <c r="T14" i="7"/>
  <c r="T13" i="7"/>
  <c r="T12" i="7"/>
  <c r="T11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T7" i="7"/>
  <c r="T6" i="7"/>
  <c r="T5" i="7"/>
  <c r="T4" i="7"/>
  <c r="T3" i="7"/>
  <c r="T2" i="7"/>
  <c r="F67" i="6" l="1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E68" i="6"/>
  <c r="E69" i="6"/>
  <c r="E70" i="6"/>
  <c r="E67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E63" i="6"/>
  <c r="E64" i="6"/>
  <c r="E65" i="6"/>
  <c r="E62" i="6"/>
  <c r="C68" i="6"/>
  <c r="C69" i="6"/>
  <c r="C70" i="6"/>
  <c r="C67" i="6"/>
  <c r="C63" i="6"/>
  <c r="C64" i="6"/>
  <c r="C65" i="6"/>
  <c r="C62" i="6"/>
  <c r="C55" i="6"/>
  <c r="C54" i="6"/>
  <c r="C53" i="6"/>
  <c r="C50" i="6"/>
  <c r="C51" i="6"/>
  <c r="C49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E54" i="6"/>
  <c r="E55" i="6"/>
  <c r="E53" i="6"/>
  <c r="F49" i="6"/>
  <c r="G49" i="6"/>
  <c r="H49" i="6"/>
  <c r="H57" i="6" s="1"/>
  <c r="H13" i="4" s="1"/>
  <c r="Y13" i="4" s="1"/>
  <c r="I49" i="6"/>
  <c r="J49" i="6"/>
  <c r="K49" i="6"/>
  <c r="L49" i="6"/>
  <c r="M49" i="6"/>
  <c r="N49" i="6"/>
  <c r="O49" i="6"/>
  <c r="P49" i="6"/>
  <c r="Q49" i="6"/>
  <c r="R49" i="6"/>
  <c r="S49" i="6"/>
  <c r="F50" i="6"/>
  <c r="F58" i="6" s="1"/>
  <c r="F14" i="4" s="1"/>
  <c r="W14" i="4" s="1"/>
  <c r="G50" i="6"/>
  <c r="H50" i="6"/>
  <c r="I50" i="6"/>
  <c r="J50" i="6"/>
  <c r="K50" i="6"/>
  <c r="L50" i="6"/>
  <c r="M50" i="6"/>
  <c r="N50" i="6"/>
  <c r="N58" i="6" s="1"/>
  <c r="N14" i="4" s="1"/>
  <c r="AE14" i="4" s="1"/>
  <c r="O50" i="6"/>
  <c r="P50" i="6"/>
  <c r="Q50" i="6"/>
  <c r="R50" i="6"/>
  <c r="S50" i="6"/>
  <c r="F51" i="6"/>
  <c r="G51" i="6"/>
  <c r="H51" i="6"/>
  <c r="H59" i="6" s="1"/>
  <c r="H15" i="4" s="1"/>
  <c r="Y15" i="4" s="1"/>
  <c r="I51" i="6"/>
  <c r="J51" i="6"/>
  <c r="K51" i="6"/>
  <c r="L51" i="6"/>
  <c r="M51" i="6"/>
  <c r="N51" i="6"/>
  <c r="O51" i="6"/>
  <c r="P51" i="6"/>
  <c r="P59" i="6" s="1"/>
  <c r="P15" i="4" s="1"/>
  <c r="AG15" i="4" s="1"/>
  <c r="Q51" i="6"/>
  <c r="R51" i="6"/>
  <c r="S51" i="6"/>
  <c r="E50" i="6"/>
  <c r="E51" i="6"/>
  <c r="E49" i="6"/>
  <c r="Q57" i="6" l="1"/>
  <c r="Q13" i="4" s="1"/>
  <c r="AH13" i="4" s="1"/>
  <c r="I57" i="6"/>
  <c r="I13" i="4" s="1"/>
  <c r="Z13" i="4" s="1"/>
  <c r="G59" i="6"/>
  <c r="G15" i="4" s="1"/>
  <c r="X15" i="4" s="1"/>
  <c r="O59" i="6"/>
  <c r="O15" i="4" s="1"/>
  <c r="AF15" i="4" s="1"/>
  <c r="M58" i="6"/>
  <c r="M14" i="4" s="1"/>
  <c r="AD14" i="4" s="1"/>
  <c r="E58" i="6"/>
  <c r="E14" i="4" s="1"/>
  <c r="V14" i="4" s="1"/>
  <c r="L59" i="6"/>
  <c r="L15" i="4" s="1"/>
  <c r="AC15" i="4" s="1"/>
  <c r="J58" i="6"/>
  <c r="J14" i="4" s="1"/>
  <c r="AA14" i="4" s="1"/>
  <c r="P57" i="6"/>
  <c r="P13" i="4" s="1"/>
  <c r="AG13" i="4" s="1"/>
  <c r="Q58" i="6"/>
  <c r="Q14" i="4" s="1"/>
  <c r="AH14" i="4" s="1"/>
  <c r="I58" i="6"/>
  <c r="I14" i="4" s="1"/>
  <c r="Z14" i="4" s="1"/>
  <c r="E75" i="6"/>
  <c r="E25" i="4" s="1"/>
  <c r="V25" i="4" s="1"/>
  <c r="N75" i="6"/>
  <c r="N25" i="4" s="1"/>
  <c r="AE25" i="4" s="1"/>
  <c r="F75" i="6"/>
  <c r="F25" i="4" s="1"/>
  <c r="W25" i="4" s="1"/>
  <c r="L74" i="6"/>
  <c r="L24" i="4" s="1"/>
  <c r="AC24" i="4" s="1"/>
  <c r="R73" i="6"/>
  <c r="R23" i="4" s="1"/>
  <c r="AI23" i="4" s="1"/>
  <c r="J73" i="6"/>
  <c r="J23" i="4" s="1"/>
  <c r="AA23" i="4" s="1"/>
  <c r="P72" i="6"/>
  <c r="P22" i="4" s="1"/>
  <c r="AG22" i="4" s="1"/>
  <c r="H72" i="6"/>
  <c r="H22" i="4" s="1"/>
  <c r="Y22" i="4" s="1"/>
  <c r="E74" i="6"/>
  <c r="E24" i="4" s="1"/>
  <c r="V24" i="4" s="1"/>
  <c r="M75" i="6"/>
  <c r="M25" i="4" s="1"/>
  <c r="AD25" i="4" s="1"/>
  <c r="S74" i="6"/>
  <c r="S24" i="4" s="1"/>
  <c r="AJ24" i="4" s="1"/>
  <c r="K74" i="6"/>
  <c r="K24" i="4" s="1"/>
  <c r="AB24" i="4" s="1"/>
  <c r="Q73" i="6"/>
  <c r="Q23" i="4" s="1"/>
  <c r="AH23" i="4" s="1"/>
  <c r="I73" i="6"/>
  <c r="I23" i="4" s="1"/>
  <c r="Z23" i="4" s="1"/>
  <c r="O72" i="6"/>
  <c r="O22" i="4" s="1"/>
  <c r="AF22" i="4" s="1"/>
  <c r="G72" i="6"/>
  <c r="G22" i="4" s="1"/>
  <c r="X22" i="4" s="1"/>
  <c r="N59" i="6"/>
  <c r="N15" i="4" s="1"/>
  <c r="AE15" i="4" s="1"/>
  <c r="F59" i="6"/>
  <c r="F15" i="4" s="1"/>
  <c r="W15" i="4" s="1"/>
  <c r="L58" i="6"/>
  <c r="L14" i="4" s="1"/>
  <c r="AC14" i="4" s="1"/>
  <c r="O75" i="6"/>
  <c r="O25" i="4" s="1"/>
  <c r="AF25" i="4" s="1"/>
  <c r="G75" i="6"/>
  <c r="G25" i="4" s="1"/>
  <c r="X25" i="4" s="1"/>
  <c r="M74" i="6"/>
  <c r="M24" i="4" s="1"/>
  <c r="AD24" i="4" s="1"/>
  <c r="S73" i="6"/>
  <c r="S23" i="4" s="1"/>
  <c r="AJ23" i="4" s="1"/>
  <c r="K73" i="6"/>
  <c r="K23" i="4" s="1"/>
  <c r="AB23" i="4" s="1"/>
  <c r="Q72" i="6"/>
  <c r="Q22" i="4" s="1"/>
  <c r="AH22" i="4" s="1"/>
  <c r="I72" i="6"/>
  <c r="I22" i="4" s="1"/>
  <c r="Z22" i="4" s="1"/>
  <c r="S59" i="6"/>
  <c r="S15" i="4" s="1"/>
  <c r="AJ15" i="4" s="1"/>
  <c r="K59" i="6"/>
  <c r="K15" i="4" s="1"/>
  <c r="AB15" i="4" s="1"/>
  <c r="E73" i="6"/>
  <c r="E23" i="4" s="1"/>
  <c r="V23" i="4" s="1"/>
  <c r="L75" i="6"/>
  <c r="L25" i="4" s="1"/>
  <c r="AC25" i="4" s="1"/>
  <c r="R74" i="6"/>
  <c r="R24" i="4" s="1"/>
  <c r="AI24" i="4" s="1"/>
  <c r="J74" i="6"/>
  <c r="J24" i="4" s="1"/>
  <c r="AA24" i="4" s="1"/>
  <c r="P73" i="6"/>
  <c r="P23" i="4" s="1"/>
  <c r="AG23" i="4" s="1"/>
  <c r="H73" i="6"/>
  <c r="H23" i="4" s="1"/>
  <c r="Y23" i="4" s="1"/>
  <c r="N72" i="6"/>
  <c r="N22" i="4" s="1"/>
  <c r="AE22" i="4" s="1"/>
  <c r="F72" i="6"/>
  <c r="F22" i="4" s="1"/>
  <c r="W22" i="4" s="1"/>
  <c r="S75" i="6"/>
  <c r="S25" i="4" s="1"/>
  <c r="AJ25" i="4" s="1"/>
  <c r="K75" i="6"/>
  <c r="K25" i="4" s="1"/>
  <c r="AB25" i="4" s="1"/>
  <c r="Q74" i="6"/>
  <c r="Q24" i="4" s="1"/>
  <c r="AH24" i="4" s="1"/>
  <c r="I74" i="6"/>
  <c r="I24" i="4" s="1"/>
  <c r="Z24" i="4" s="1"/>
  <c r="O73" i="6"/>
  <c r="O23" i="4" s="1"/>
  <c r="AF23" i="4" s="1"/>
  <c r="G73" i="6"/>
  <c r="G23" i="4" s="1"/>
  <c r="X23" i="4" s="1"/>
  <c r="M72" i="6"/>
  <c r="M22" i="4" s="1"/>
  <c r="AD22" i="4" s="1"/>
  <c r="R75" i="6"/>
  <c r="R25" i="4" s="1"/>
  <c r="AI25" i="4" s="1"/>
  <c r="J75" i="6"/>
  <c r="J25" i="4" s="1"/>
  <c r="AA25" i="4" s="1"/>
  <c r="P74" i="6"/>
  <c r="P24" i="4" s="1"/>
  <c r="AG24" i="4" s="1"/>
  <c r="H74" i="6"/>
  <c r="H24" i="4" s="1"/>
  <c r="Y24" i="4" s="1"/>
  <c r="N73" i="6"/>
  <c r="N23" i="4" s="1"/>
  <c r="AE23" i="4" s="1"/>
  <c r="F73" i="6"/>
  <c r="F23" i="4" s="1"/>
  <c r="W23" i="4" s="1"/>
  <c r="L72" i="6"/>
  <c r="L22" i="4" s="1"/>
  <c r="AC22" i="4" s="1"/>
  <c r="Q75" i="6"/>
  <c r="Q25" i="4" s="1"/>
  <c r="AH25" i="4" s="1"/>
  <c r="I75" i="6"/>
  <c r="I25" i="4" s="1"/>
  <c r="Z25" i="4" s="1"/>
  <c r="O74" i="6"/>
  <c r="O24" i="4" s="1"/>
  <c r="AF24" i="4" s="1"/>
  <c r="G74" i="6"/>
  <c r="G24" i="4" s="1"/>
  <c r="X24" i="4" s="1"/>
  <c r="M73" i="6"/>
  <c r="M23" i="4" s="1"/>
  <c r="AD23" i="4" s="1"/>
  <c r="S72" i="6"/>
  <c r="S22" i="4" s="1"/>
  <c r="AJ22" i="4" s="1"/>
  <c r="K72" i="6"/>
  <c r="K22" i="4" s="1"/>
  <c r="AB22" i="4" s="1"/>
  <c r="P75" i="6"/>
  <c r="P25" i="4" s="1"/>
  <c r="AG25" i="4" s="1"/>
  <c r="H75" i="6"/>
  <c r="H25" i="4" s="1"/>
  <c r="Y25" i="4" s="1"/>
  <c r="N74" i="6"/>
  <c r="N24" i="4" s="1"/>
  <c r="AE24" i="4" s="1"/>
  <c r="F74" i="6"/>
  <c r="F24" i="4" s="1"/>
  <c r="W24" i="4" s="1"/>
  <c r="L73" i="6"/>
  <c r="L23" i="4" s="1"/>
  <c r="AC23" i="4" s="1"/>
  <c r="R72" i="6"/>
  <c r="R22" i="4" s="1"/>
  <c r="AI22" i="4" s="1"/>
  <c r="J72" i="6"/>
  <c r="J22" i="4" s="1"/>
  <c r="AA22" i="4" s="1"/>
  <c r="R58" i="6"/>
  <c r="R14" i="4" s="1"/>
  <c r="AI14" i="4" s="1"/>
  <c r="E59" i="6"/>
  <c r="E15" i="4" s="1"/>
  <c r="V15" i="4" s="1"/>
  <c r="M59" i="6"/>
  <c r="M15" i="4" s="1"/>
  <c r="AD15" i="4" s="1"/>
  <c r="S58" i="6"/>
  <c r="S14" i="4" s="1"/>
  <c r="AJ14" i="4" s="1"/>
  <c r="K58" i="6"/>
  <c r="K14" i="4" s="1"/>
  <c r="AB14" i="4" s="1"/>
  <c r="E57" i="6"/>
  <c r="E13" i="4" s="1"/>
  <c r="V13" i="4" s="1"/>
  <c r="R57" i="6"/>
  <c r="R13" i="4" s="1"/>
  <c r="AI13" i="4" s="1"/>
  <c r="J57" i="6"/>
  <c r="J13" i="4" s="1"/>
  <c r="AA13" i="4" s="1"/>
  <c r="O57" i="6"/>
  <c r="O13" i="4" s="1"/>
  <c r="AF13" i="4" s="1"/>
  <c r="G57" i="6"/>
  <c r="G13" i="4" s="1"/>
  <c r="X13" i="4" s="1"/>
  <c r="R59" i="6"/>
  <c r="R15" i="4" s="1"/>
  <c r="AI15" i="4" s="1"/>
  <c r="J59" i="6"/>
  <c r="J15" i="4" s="1"/>
  <c r="AA15" i="4" s="1"/>
  <c r="P58" i="6"/>
  <c r="P14" i="4" s="1"/>
  <c r="AG14" i="4" s="1"/>
  <c r="H58" i="6"/>
  <c r="H14" i="4" s="1"/>
  <c r="Y14" i="4" s="1"/>
  <c r="N57" i="6"/>
  <c r="N13" i="4" s="1"/>
  <c r="AE13" i="4" s="1"/>
  <c r="F57" i="6"/>
  <c r="F13" i="4" s="1"/>
  <c r="W13" i="4" s="1"/>
  <c r="Q59" i="6"/>
  <c r="Q15" i="4" s="1"/>
  <c r="AH15" i="4" s="1"/>
  <c r="I59" i="6"/>
  <c r="I15" i="4" s="1"/>
  <c r="Z15" i="4" s="1"/>
  <c r="O58" i="6"/>
  <c r="O14" i="4" s="1"/>
  <c r="AF14" i="4" s="1"/>
  <c r="G58" i="6"/>
  <c r="G14" i="4" s="1"/>
  <c r="X14" i="4" s="1"/>
  <c r="M57" i="6"/>
  <c r="M13" i="4" s="1"/>
  <c r="AD13" i="4" s="1"/>
  <c r="L57" i="6"/>
  <c r="L13" i="4" s="1"/>
  <c r="AC13" i="4" s="1"/>
  <c r="S57" i="6"/>
  <c r="S13" i="4" s="1"/>
  <c r="AJ13" i="4" s="1"/>
  <c r="K57" i="6"/>
  <c r="K13" i="4" s="1"/>
  <c r="AB13" i="4" s="1"/>
  <c r="E72" i="6"/>
  <c r="E22" i="4" s="1"/>
  <c r="V22" i="4" s="1"/>
  <c r="S2" i="6"/>
  <c r="C2" i="6"/>
  <c r="S11" i="6"/>
  <c r="C11" i="6"/>
  <c r="S3" i="6"/>
  <c r="C3" i="6"/>
  <c r="S4" i="6"/>
  <c r="C4" i="6"/>
  <c r="S13" i="6"/>
  <c r="C13" i="6"/>
  <c r="S5" i="6"/>
  <c r="C5" i="6"/>
  <c r="S14" i="6"/>
  <c r="C14" i="6"/>
  <c r="S6" i="6"/>
  <c r="C6" i="6"/>
  <c r="S7" i="6"/>
  <c r="C7" i="6"/>
  <c r="S16" i="6"/>
  <c r="C16" i="6"/>
  <c r="S8" i="6"/>
  <c r="C8" i="6"/>
  <c r="S17" i="6"/>
  <c r="C17" i="6"/>
  <c r="S9" i="6"/>
  <c r="C9" i="6"/>
  <c r="S18" i="6"/>
  <c r="C18" i="6"/>
  <c r="R2" i="6"/>
  <c r="R11" i="6"/>
  <c r="R3" i="6"/>
  <c r="R12" i="6"/>
  <c r="C12" i="6"/>
  <c r="R4" i="6"/>
  <c r="R13" i="6"/>
  <c r="R5" i="6"/>
  <c r="R14" i="6"/>
  <c r="R6" i="6"/>
  <c r="R7" i="6"/>
  <c r="R16" i="6"/>
  <c r="R8" i="6"/>
  <c r="R17" i="6"/>
  <c r="R9" i="6"/>
  <c r="R18" i="6"/>
  <c r="Q2" i="6"/>
  <c r="Q11" i="6"/>
  <c r="Q3" i="6"/>
  <c r="Q12" i="6"/>
  <c r="Q4" i="6"/>
  <c r="Q13" i="6"/>
  <c r="Q5" i="6"/>
  <c r="Q14" i="6"/>
  <c r="Q6" i="6"/>
  <c r="Q7" i="6"/>
  <c r="Q16" i="6"/>
  <c r="Q8" i="6"/>
  <c r="Q17" i="6"/>
  <c r="Q9" i="6"/>
  <c r="Q18" i="6"/>
  <c r="P2" i="6"/>
  <c r="P11" i="6"/>
  <c r="P3" i="6"/>
  <c r="P12" i="6"/>
  <c r="P4" i="6"/>
  <c r="P13" i="6"/>
  <c r="P5" i="6"/>
  <c r="P14" i="6"/>
  <c r="P6" i="6"/>
  <c r="P7" i="6"/>
  <c r="P16" i="6"/>
  <c r="P8" i="6"/>
  <c r="P17" i="6"/>
  <c r="P9" i="6"/>
  <c r="P18" i="6"/>
  <c r="O2" i="6"/>
  <c r="O11" i="6"/>
  <c r="O3" i="6"/>
  <c r="O12" i="6"/>
  <c r="O4" i="6"/>
  <c r="O13" i="6"/>
  <c r="O5" i="6"/>
  <c r="O14" i="6"/>
  <c r="O6" i="6"/>
  <c r="O7" i="6"/>
  <c r="O16" i="6"/>
  <c r="O8" i="6"/>
  <c r="O17" i="6"/>
  <c r="O9" i="6"/>
  <c r="O18" i="6"/>
  <c r="N2" i="6"/>
  <c r="N11" i="6"/>
  <c r="N3" i="6"/>
  <c r="N12" i="6"/>
  <c r="N4" i="6"/>
  <c r="N13" i="6"/>
  <c r="N5" i="6"/>
  <c r="N14" i="6"/>
  <c r="N6" i="6"/>
  <c r="N7" i="6"/>
  <c r="N16" i="6"/>
  <c r="N8" i="6"/>
  <c r="N17" i="6"/>
  <c r="N9" i="6"/>
  <c r="N18" i="6"/>
  <c r="M2" i="6"/>
  <c r="M11" i="6"/>
  <c r="M3" i="6"/>
  <c r="M12" i="6"/>
  <c r="M4" i="6"/>
  <c r="M13" i="6"/>
  <c r="M5" i="6"/>
  <c r="M14" i="6"/>
  <c r="M6" i="6"/>
  <c r="M7" i="6"/>
  <c r="M16" i="6"/>
  <c r="M8" i="6"/>
  <c r="M17" i="6"/>
  <c r="M9" i="6"/>
  <c r="M18" i="6"/>
  <c r="L2" i="6"/>
  <c r="L11" i="6"/>
  <c r="L3" i="6"/>
  <c r="L12" i="6"/>
  <c r="L4" i="6"/>
  <c r="L13" i="6"/>
  <c r="L5" i="6"/>
  <c r="L14" i="6"/>
  <c r="L6" i="6"/>
  <c r="L7" i="6"/>
  <c r="L16" i="6"/>
  <c r="L8" i="6"/>
  <c r="L17" i="6"/>
  <c r="L9" i="6"/>
  <c r="L18" i="6"/>
  <c r="K2" i="6"/>
  <c r="K11" i="6"/>
  <c r="K3" i="6"/>
  <c r="K12" i="6"/>
  <c r="K4" i="6"/>
  <c r="K13" i="6"/>
  <c r="K5" i="6"/>
  <c r="K14" i="6"/>
  <c r="K6" i="6"/>
  <c r="K7" i="6"/>
  <c r="K16" i="6"/>
  <c r="K8" i="6"/>
  <c r="K17" i="6"/>
  <c r="K9" i="6"/>
  <c r="K18" i="6"/>
  <c r="J2" i="6"/>
  <c r="J11" i="6"/>
  <c r="J3" i="6"/>
  <c r="J12" i="6"/>
  <c r="J4" i="6"/>
  <c r="J13" i="6"/>
  <c r="J5" i="6"/>
  <c r="J14" i="6"/>
  <c r="J6" i="6"/>
  <c r="J7" i="6"/>
  <c r="J16" i="6"/>
  <c r="J8" i="6"/>
  <c r="J17" i="6"/>
  <c r="J9" i="6"/>
  <c r="J18" i="6"/>
  <c r="I2" i="6"/>
  <c r="I11" i="6"/>
  <c r="I3" i="6"/>
  <c r="I12" i="6"/>
  <c r="I4" i="6"/>
  <c r="I13" i="6"/>
  <c r="I5" i="6"/>
  <c r="I14" i="6"/>
  <c r="I6" i="6"/>
  <c r="I7" i="6"/>
  <c r="I16" i="6"/>
  <c r="I8" i="6"/>
  <c r="I17" i="6"/>
  <c r="I9" i="6"/>
  <c r="I18" i="6"/>
  <c r="H2" i="6"/>
  <c r="H11" i="6"/>
  <c r="H3" i="6"/>
  <c r="H12" i="6"/>
  <c r="H4" i="6"/>
  <c r="H13" i="6"/>
  <c r="H5" i="6"/>
  <c r="H14" i="6"/>
  <c r="H6" i="6"/>
  <c r="H7" i="6"/>
  <c r="H16" i="6"/>
  <c r="H8" i="6"/>
  <c r="H17" i="6"/>
  <c r="H9" i="6"/>
  <c r="H18" i="6"/>
  <c r="G2" i="6"/>
  <c r="G11" i="6"/>
  <c r="G3" i="6"/>
  <c r="G12" i="6"/>
  <c r="G4" i="6"/>
  <c r="G13" i="6"/>
  <c r="G5" i="6"/>
  <c r="G14" i="6"/>
  <c r="G6" i="6"/>
  <c r="G7" i="6"/>
  <c r="G16" i="6"/>
  <c r="G8" i="6"/>
  <c r="G17" i="6"/>
  <c r="G9" i="6"/>
  <c r="G18" i="6"/>
  <c r="F2" i="6"/>
  <c r="F11" i="6"/>
  <c r="F3" i="6"/>
  <c r="F12" i="6"/>
  <c r="F4" i="6"/>
  <c r="F5" i="6"/>
  <c r="F14" i="6"/>
  <c r="F6" i="6"/>
  <c r="F7" i="6"/>
  <c r="F16" i="6"/>
  <c r="F8" i="6"/>
  <c r="F17" i="6"/>
  <c r="F9" i="6"/>
  <c r="F18" i="6"/>
  <c r="E2" i="6"/>
  <c r="E11" i="6"/>
  <c r="E3" i="6"/>
  <c r="E12" i="6"/>
  <c r="E4" i="6"/>
  <c r="E13" i="6"/>
  <c r="T13" i="6" s="1"/>
  <c r="E5" i="6"/>
  <c r="E7" i="6"/>
  <c r="E16" i="6"/>
  <c r="E8" i="6"/>
  <c r="E17" i="6"/>
  <c r="E9" i="6"/>
  <c r="E18" i="6"/>
  <c r="C15" i="6"/>
  <c r="S38" i="6"/>
  <c r="R38" i="6"/>
  <c r="R47" i="4" s="1"/>
  <c r="AI47" i="4" s="1"/>
  <c r="Q38" i="6"/>
  <c r="P38" i="6"/>
  <c r="P47" i="4" s="1"/>
  <c r="AG47" i="4" s="1"/>
  <c r="O38" i="6"/>
  <c r="O47" i="4" s="1"/>
  <c r="AF47" i="4" s="1"/>
  <c r="N38" i="6"/>
  <c r="M38" i="6"/>
  <c r="M47" i="4" s="1"/>
  <c r="AD47" i="4" s="1"/>
  <c r="L38" i="6"/>
  <c r="L47" i="4" s="1"/>
  <c r="AC47" i="4" s="1"/>
  <c r="K38" i="6"/>
  <c r="J38" i="6"/>
  <c r="J47" i="4" s="1"/>
  <c r="AA47" i="4" s="1"/>
  <c r="I38" i="6"/>
  <c r="H38" i="6"/>
  <c r="H47" i="4" s="1"/>
  <c r="Y47" i="4" s="1"/>
  <c r="G38" i="6"/>
  <c r="G47" i="4" s="1"/>
  <c r="X47" i="4" s="1"/>
  <c r="F38" i="6"/>
  <c r="F47" i="4" s="1"/>
  <c r="W47" i="4" s="1"/>
  <c r="E38" i="6"/>
  <c r="E47" i="4" s="1"/>
  <c r="V47" i="4" s="1"/>
  <c r="S37" i="6"/>
  <c r="S46" i="4" s="1"/>
  <c r="AJ46" i="4" s="1"/>
  <c r="R37" i="6"/>
  <c r="Q37" i="6"/>
  <c r="Q46" i="4" s="1"/>
  <c r="AH46" i="4" s="1"/>
  <c r="P37" i="6"/>
  <c r="P46" i="4" s="1"/>
  <c r="AG46" i="4" s="1"/>
  <c r="O37" i="6"/>
  <c r="O46" i="4" s="1"/>
  <c r="AF46" i="4" s="1"/>
  <c r="N37" i="6"/>
  <c r="N46" i="4" s="1"/>
  <c r="AE46" i="4" s="1"/>
  <c r="M37" i="6"/>
  <c r="M46" i="4" s="1"/>
  <c r="AD46" i="4" s="1"/>
  <c r="L37" i="6"/>
  <c r="L46" i="4" s="1"/>
  <c r="AC46" i="4" s="1"/>
  <c r="K37" i="6"/>
  <c r="K46" i="4" s="1"/>
  <c r="AB46" i="4" s="1"/>
  <c r="J37" i="6"/>
  <c r="J46" i="4" s="1"/>
  <c r="AA46" i="4" s="1"/>
  <c r="I37" i="6"/>
  <c r="I46" i="4" s="1"/>
  <c r="Z46" i="4" s="1"/>
  <c r="H37" i="6"/>
  <c r="H46" i="4" s="1"/>
  <c r="Y46" i="4" s="1"/>
  <c r="G37" i="6"/>
  <c r="G46" i="4" s="1"/>
  <c r="X46" i="4" s="1"/>
  <c r="F37" i="6"/>
  <c r="F46" i="4" s="1"/>
  <c r="W46" i="4" s="1"/>
  <c r="E37" i="6"/>
  <c r="E46" i="4" s="1"/>
  <c r="V46" i="4" s="1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44" i="6"/>
  <c r="S43" i="6"/>
  <c r="R44" i="6"/>
  <c r="R43" i="6"/>
  <c r="Q44" i="6"/>
  <c r="Q43" i="6"/>
  <c r="P44" i="6"/>
  <c r="P43" i="6"/>
  <c r="O44" i="6"/>
  <c r="O43" i="6"/>
  <c r="N44" i="6"/>
  <c r="N43" i="6"/>
  <c r="M44" i="6"/>
  <c r="M43" i="6"/>
  <c r="L44" i="6"/>
  <c r="L43" i="6"/>
  <c r="K44" i="6"/>
  <c r="K43" i="6"/>
  <c r="J44" i="6"/>
  <c r="J43" i="6"/>
  <c r="I44" i="6"/>
  <c r="I43" i="6"/>
  <c r="H44" i="6"/>
  <c r="H43" i="6"/>
  <c r="G44" i="6"/>
  <c r="G43" i="6"/>
  <c r="F44" i="6"/>
  <c r="F43" i="6"/>
  <c r="E44" i="6"/>
  <c r="E43" i="6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D17" i="2"/>
  <c r="D18" i="2"/>
  <c r="D19" i="2"/>
  <c r="D20" i="2"/>
  <c r="K30" i="4"/>
  <c r="K31" i="4"/>
  <c r="K29" i="4"/>
  <c r="K17" i="4"/>
  <c r="K18" i="4"/>
  <c r="K19" i="4"/>
  <c r="K20" i="4"/>
  <c r="E2" i="2"/>
  <c r="F2" i="2"/>
  <c r="G2" i="2"/>
  <c r="I2" i="2"/>
  <c r="J2" i="2"/>
  <c r="K2" i="2"/>
  <c r="L2" i="2"/>
  <c r="M2" i="2"/>
  <c r="H2" i="2"/>
  <c r="N2" i="2"/>
  <c r="O2" i="2"/>
  <c r="P2" i="2"/>
  <c r="Q2" i="2"/>
  <c r="R2" i="2"/>
  <c r="E3" i="2"/>
  <c r="F3" i="2"/>
  <c r="G3" i="2"/>
  <c r="I3" i="2"/>
  <c r="J3" i="2"/>
  <c r="K3" i="2"/>
  <c r="L3" i="2"/>
  <c r="M3" i="2"/>
  <c r="H3" i="2"/>
  <c r="N3" i="2"/>
  <c r="O3" i="2"/>
  <c r="P3" i="2"/>
  <c r="Q3" i="2"/>
  <c r="F4" i="2"/>
  <c r="G4" i="2"/>
  <c r="I4" i="2"/>
  <c r="J4" i="2"/>
  <c r="K4" i="2"/>
  <c r="L4" i="2"/>
  <c r="M4" i="2"/>
  <c r="H4" i="2"/>
  <c r="N4" i="2"/>
  <c r="O4" i="2"/>
  <c r="P4" i="2"/>
  <c r="Q4" i="2"/>
  <c r="R4" i="2"/>
  <c r="E5" i="2"/>
  <c r="F5" i="2"/>
  <c r="G5" i="2"/>
  <c r="I5" i="2"/>
  <c r="J5" i="2"/>
  <c r="K5" i="2"/>
  <c r="L5" i="2"/>
  <c r="M5" i="2"/>
  <c r="H5" i="2"/>
  <c r="N5" i="2"/>
  <c r="O5" i="2"/>
  <c r="P5" i="2"/>
  <c r="Q5" i="2"/>
  <c r="R5" i="2"/>
  <c r="E7" i="2"/>
  <c r="F7" i="2"/>
  <c r="G7" i="2"/>
  <c r="I7" i="2"/>
  <c r="J7" i="2"/>
  <c r="K7" i="2"/>
  <c r="L7" i="2"/>
  <c r="M7" i="2"/>
  <c r="H7" i="2"/>
  <c r="N7" i="2"/>
  <c r="O7" i="2"/>
  <c r="P7" i="2"/>
  <c r="Q7" i="2"/>
  <c r="R7" i="2"/>
  <c r="E8" i="2"/>
  <c r="F8" i="2"/>
  <c r="G8" i="2"/>
  <c r="I8" i="2"/>
  <c r="J8" i="2"/>
  <c r="K8" i="2"/>
  <c r="L8" i="2"/>
  <c r="M8" i="2"/>
  <c r="H8" i="2"/>
  <c r="N8" i="2"/>
  <c r="O8" i="2"/>
  <c r="P8" i="2"/>
  <c r="Q8" i="2"/>
  <c r="R8" i="2"/>
  <c r="E9" i="2"/>
  <c r="F9" i="2"/>
  <c r="G9" i="2"/>
  <c r="I9" i="2"/>
  <c r="J9" i="2"/>
  <c r="K9" i="2"/>
  <c r="L9" i="2"/>
  <c r="M9" i="2"/>
  <c r="H9" i="2"/>
  <c r="N9" i="2"/>
  <c r="O9" i="2"/>
  <c r="P9" i="2"/>
  <c r="Q9" i="2"/>
  <c r="R9" i="2"/>
  <c r="D3" i="2"/>
  <c r="D4" i="2"/>
  <c r="D7" i="2"/>
  <c r="D8" i="2"/>
  <c r="D9" i="2"/>
  <c r="D2" i="2"/>
  <c r="E26" i="3"/>
  <c r="F26" i="3"/>
  <c r="G26" i="3"/>
  <c r="I26" i="3"/>
  <c r="J26" i="3"/>
  <c r="K26" i="3"/>
  <c r="L26" i="3"/>
  <c r="M26" i="3"/>
  <c r="H26" i="3"/>
  <c r="N26" i="3"/>
  <c r="O26" i="3"/>
  <c r="P26" i="3"/>
  <c r="Q26" i="3"/>
  <c r="R26" i="3"/>
  <c r="E27" i="3"/>
  <c r="F27" i="3"/>
  <c r="G27" i="3"/>
  <c r="I27" i="3"/>
  <c r="J27" i="3"/>
  <c r="K27" i="3"/>
  <c r="L27" i="3"/>
  <c r="M27" i="3"/>
  <c r="H27" i="3"/>
  <c r="N27" i="3"/>
  <c r="O27" i="3"/>
  <c r="P27" i="3"/>
  <c r="Q27" i="3"/>
  <c r="R27" i="3"/>
  <c r="E28" i="3"/>
  <c r="F28" i="3"/>
  <c r="G28" i="3"/>
  <c r="I28" i="3"/>
  <c r="J28" i="3"/>
  <c r="K28" i="3"/>
  <c r="L28" i="3"/>
  <c r="M28" i="3"/>
  <c r="H28" i="3"/>
  <c r="N28" i="3"/>
  <c r="O28" i="3"/>
  <c r="P28" i="3"/>
  <c r="Q28" i="3"/>
  <c r="R28" i="3"/>
  <c r="E29" i="3"/>
  <c r="F29" i="3"/>
  <c r="G29" i="3"/>
  <c r="I29" i="3"/>
  <c r="J29" i="3"/>
  <c r="K29" i="3"/>
  <c r="L29" i="3"/>
  <c r="M29" i="3"/>
  <c r="H29" i="3"/>
  <c r="N29" i="3"/>
  <c r="O29" i="3"/>
  <c r="P29" i="3"/>
  <c r="Q29" i="3"/>
  <c r="R29" i="3"/>
  <c r="E30" i="3"/>
  <c r="F30" i="3"/>
  <c r="G30" i="3"/>
  <c r="I30" i="3"/>
  <c r="J30" i="3"/>
  <c r="K30" i="3"/>
  <c r="L30" i="3"/>
  <c r="M30" i="3"/>
  <c r="H30" i="3"/>
  <c r="N30" i="3"/>
  <c r="O30" i="3"/>
  <c r="P30" i="3"/>
  <c r="Q30" i="3"/>
  <c r="R30" i="3"/>
  <c r="E31" i="3"/>
  <c r="F31" i="3"/>
  <c r="G31" i="3"/>
  <c r="I31" i="3"/>
  <c r="J31" i="3"/>
  <c r="K31" i="3"/>
  <c r="L31" i="3"/>
  <c r="M31" i="3"/>
  <c r="H31" i="3"/>
  <c r="N31" i="3"/>
  <c r="O31" i="3"/>
  <c r="P31" i="3"/>
  <c r="Q31" i="3"/>
  <c r="R31" i="3"/>
  <c r="E32" i="3"/>
  <c r="F32" i="3"/>
  <c r="G32" i="3"/>
  <c r="I32" i="3"/>
  <c r="J32" i="3"/>
  <c r="K32" i="3"/>
  <c r="L32" i="3"/>
  <c r="M32" i="3"/>
  <c r="H32" i="3"/>
  <c r="N32" i="3"/>
  <c r="O32" i="3"/>
  <c r="P32" i="3"/>
  <c r="Q32" i="3"/>
  <c r="R32" i="3"/>
  <c r="E33" i="3"/>
  <c r="F33" i="3"/>
  <c r="G33" i="3"/>
  <c r="I33" i="3"/>
  <c r="J33" i="3"/>
  <c r="K33" i="3"/>
  <c r="L33" i="3"/>
  <c r="M33" i="3"/>
  <c r="H33" i="3"/>
  <c r="N33" i="3"/>
  <c r="O33" i="3"/>
  <c r="P33" i="3"/>
  <c r="Q33" i="3"/>
  <c r="R33" i="3"/>
  <c r="E34" i="3"/>
  <c r="F34" i="3"/>
  <c r="G34" i="3"/>
  <c r="I34" i="3"/>
  <c r="J34" i="3"/>
  <c r="K34" i="3"/>
  <c r="L34" i="3"/>
  <c r="M34" i="3"/>
  <c r="H34" i="3"/>
  <c r="N34" i="3"/>
  <c r="O34" i="3"/>
  <c r="P34" i="3"/>
  <c r="Q34" i="3"/>
  <c r="R34" i="3"/>
  <c r="E35" i="3"/>
  <c r="F35" i="3"/>
  <c r="G35" i="3"/>
  <c r="I35" i="3"/>
  <c r="J35" i="3"/>
  <c r="K35" i="3"/>
  <c r="L35" i="3"/>
  <c r="M35" i="3"/>
  <c r="H35" i="3"/>
  <c r="N35" i="3"/>
  <c r="O35" i="3"/>
  <c r="P35" i="3"/>
  <c r="Q35" i="3"/>
  <c r="R35" i="3"/>
  <c r="E36" i="3"/>
  <c r="F36" i="3"/>
  <c r="G36" i="3"/>
  <c r="I36" i="3"/>
  <c r="J36" i="3"/>
  <c r="K36" i="3"/>
  <c r="L36" i="3"/>
  <c r="M36" i="3"/>
  <c r="H36" i="3"/>
  <c r="N36" i="3"/>
  <c r="O36" i="3"/>
  <c r="P36" i="3"/>
  <c r="Q36" i="3"/>
  <c r="R36" i="3"/>
  <c r="E37" i="3"/>
  <c r="F37" i="3"/>
  <c r="G37" i="3"/>
  <c r="I37" i="3"/>
  <c r="J37" i="3"/>
  <c r="K37" i="3"/>
  <c r="L37" i="3"/>
  <c r="M37" i="3"/>
  <c r="H37" i="3"/>
  <c r="N37" i="3"/>
  <c r="O37" i="3"/>
  <c r="P37" i="3"/>
  <c r="Q37" i="3"/>
  <c r="R37" i="3"/>
  <c r="E38" i="3"/>
  <c r="F38" i="3"/>
  <c r="G38" i="3"/>
  <c r="I38" i="3"/>
  <c r="J38" i="3"/>
  <c r="K38" i="3"/>
  <c r="L38" i="3"/>
  <c r="M38" i="3"/>
  <c r="H38" i="3"/>
  <c r="N38" i="3"/>
  <c r="O38" i="3"/>
  <c r="P38" i="3"/>
  <c r="Q38" i="3"/>
  <c r="R38" i="3"/>
  <c r="D27" i="3"/>
  <c r="D28" i="3"/>
  <c r="D29" i="3"/>
  <c r="D30" i="3"/>
  <c r="D31" i="3"/>
  <c r="D32" i="3"/>
  <c r="D33" i="3"/>
  <c r="D34" i="3"/>
  <c r="D35" i="3"/>
  <c r="D36" i="3"/>
  <c r="D37" i="3"/>
  <c r="D38" i="3"/>
  <c r="D26" i="3"/>
  <c r="E20" i="3"/>
  <c r="F20" i="3"/>
  <c r="G20" i="3"/>
  <c r="I20" i="3"/>
  <c r="J20" i="3"/>
  <c r="K20" i="3"/>
  <c r="L20" i="3"/>
  <c r="M20" i="3"/>
  <c r="H20" i="3"/>
  <c r="N20" i="3"/>
  <c r="O20" i="3"/>
  <c r="P20" i="3"/>
  <c r="Q20" i="3"/>
  <c r="R20" i="3"/>
  <c r="E21" i="3"/>
  <c r="F21" i="3"/>
  <c r="G21" i="3"/>
  <c r="I21" i="3"/>
  <c r="J21" i="3"/>
  <c r="K21" i="3"/>
  <c r="L21" i="3"/>
  <c r="M21" i="3"/>
  <c r="H21" i="3"/>
  <c r="N21" i="3"/>
  <c r="O21" i="3"/>
  <c r="P21" i="3"/>
  <c r="Q21" i="3"/>
  <c r="R21" i="3"/>
  <c r="E22" i="3"/>
  <c r="F22" i="3"/>
  <c r="G22" i="3"/>
  <c r="I22" i="3"/>
  <c r="J22" i="3"/>
  <c r="K22" i="3"/>
  <c r="L22" i="3"/>
  <c r="M22" i="3"/>
  <c r="H22" i="3"/>
  <c r="N22" i="3"/>
  <c r="O22" i="3"/>
  <c r="P22" i="3"/>
  <c r="Q22" i="3"/>
  <c r="R22" i="3"/>
  <c r="E23" i="3"/>
  <c r="F23" i="3"/>
  <c r="G23" i="3"/>
  <c r="I23" i="3"/>
  <c r="J23" i="3"/>
  <c r="K23" i="3"/>
  <c r="L23" i="3"/>
  <c r="M23" i="3"/>
  <c r="H23" i="3"/>
  <c r="N23" i="3"/>
  <c r="O23" i="3"/>
  <c r="P23" i="3"/>
  <c r="Q23" i="3"/>
  <c r="R23" i="3"/>
  <c r="E24" i="3"/>
  <c r="F24" i="3"/>
  <c r="G24" i="3"/>
  <c r="I24" i="3"/>
  <c r="J24" i="3"/>
  <c r="K24" i="3"/>
  <c r="L24" i="3"/>
  <c r="M24" i="3"/>
  <c r="H24" i="3"/>
  <c r="N24" i="3"/>
  <c r="O24" i="3"/>
  <c r="P24" i="3"/>
  <c r="Q24" i="3"/>
  <c r="R24" i="3"/>
  <c r="D21" i="3"/>
  <c r="D22" i="3"/>
  <c r="D23" i="3"/>
  <c r="D24" i="3"/>
  <c r="D20" i="3"/>
  <c r="E11" i="3"/>
  <c r="F11" i="3"/>
  <c r="G11" i="3"/>
  <c r="I11" i="3"/>
  <c r="J11" i="3"/>
  <c r="K11" i="3"/>
  <c r="L11" i="3"/>
  <c r="M11" i="3"/>
  <c r="H11" i="3"/>
  <c r="N11" i="3"/>
  <c r="O11" i="3"/>
  <c r="P11" i="3"/>
  <c r="Q11" i="3"/>
  <c r="R11" i="3"/>
  <c r="E12" i="3"/>
  <c r="F12" i="3"/>
  <c r="G12" i="3"/>
  <c r="I12" i="3"/>
  <c r="J12" i="3"/>
  <c r="K12" i="3"/>
  <c r="L12" i="3"/>
  <c r="M12" i="3"/>
  <c r="H12" i="3"/>
  <c r="N12" i="3"/>
  <c r="O12" i="3"/>
  <c r="P12" i="3"/>
  <c r="Q12" i="3"/>
  <c r="R12" i="3"/>
  <c r="E13" i="3"/>
  <c r="F13" i="3"/>
  <c r="G13" i="3"/>
  <c r="I13" i="3"/>
  <c r="J13" i="3"/>
  <c r="K13" i="3"/>
  <c r="L13" i="3"/>
  <c r="M13" i="3"/>
  <c r="H13" i="3"/>
  <c r="N13" i="3"/>
  <c r="O13" i="3"/>
  <c r="P13" i="3"/>
  <c r="Q13" i="3"/>
  <c r="R13" i="3"/>
  <c r="E14" i="3"/>
  <c r="F14" i="3"/>
  <c r="G14" i="3"/>
  <c r="I14" i="3"/>
  <c r="J14" i="3"/>
  <c r="K14" i="3"/>
  <c r="L14" i="3"/>
  <c r="M14" i="3"/>
  <c r="H14" i="3"/>
  <c r="N14" i="3"/>
  <c r="O14" i="3"/>
  <c r="P14" i="3"/>
  <c r="Q14" i="3"/>
  <c r="R14" i="3"/>
  <c r="E15" i="3"/>
  <c r="F15" i="3"/>
  <c r="G15" i="3"/>
  <c r="I15" i="3"/>
  <c r="J15" i="3"/>
  <c r="K15" i="3"/>
  <c r="L15" i="3"/>
  <c r="M15" i="3"/>
  <c r="H15" i="3"/>
  <c r="N15" i="3"/>
  <c r="O15" i="3"/>
  <c r="P15" i="3"/>
  <c r="Q15" i="3"/>
  <c r="R15" i="3"/>
  <c r="E16" i="3"/>
  <c r="F16" i="3"/>
  <c r="I16" i="3"/>
  <c r="J16" i="3"/>
  <c r="K16" i="3"/>
  <c r="L16" i="3"/>
  <c r="M16" i="3"/>
  <c r="H16" i="3"/>
  <c r="N16" i="3"/>
  <c r="O16" i="3"/>
  <c r="P16" i="3"/>
  <c r="Q16" i="3"/>
  <c r="R16" i="3"/>
  <c r="E17" i="3"/>
  <c r="F17" i="3"/>
  <c r="G17" i="3"/>
  <c r="I17" i="3"/>
  <c r="J17" i="3"/>
  <c r="L17" i="3"/>
  <c r="M17" i="3"/>
  <c r="H17" i="3"/>
  <c r="N17" i="3"/>
  <c r="P17" i="3"/>
  <c r="Q17" i="3"/>
  <c r="R17" i="3"/>
  <c r="E18" i="3"/>
  <c r="G18" i="3"/>
  <c r="I18" i="3"/>
  <c r="J18" i="3"/>
  <c r="K18" i="3"/>
  <c r="L18" i="3"/>
  <c r="M18" i="3"/>
  <c r="H18" i="3"/>
  <c r="N18" i="3"/>
  <c r="O18" i="3"/>
  <c r="P18" i="3"/>
  <c r="Q18" i="3"/>
  <c r="R18" i="3"/>
  <c r="D12" i="3"/>
  <c r="D13" i="3"/>
  <c r="D14" i="3"/>
  <c r="D15" i="3"/>
  <c r="D16" i="3"/>
  <c r="D17" i="3"/>
  <c r="D18" i="3"/>
  <c r="D11" i="3"/>
  <c r="E2" i="3"/>
  <c r="F2" i="3"/>
  <c r="G2" i="3"/>
  <c r="I2" i="3"/>
  <c r="J2" i="3"/>
  <c r="K2" i="3"/>
  <c r="L2" i="3"/>
  <c r="L3" i="3"/>
  <c r="M2" i="3"/>
  <c r="H2" i="3"/>
  <c r="N2" i="3"/>
  <c r="O2" i="3"/>
  <c r="P2" i="3"/>
  <c r="Q2" i="3"/>
  <c r="R2" i="3"/>
  <c r="E3" i="3"/>
  <c r="F3" i="3"/>
  <c r="G3" i="3"/>
  <c r="I3" i="3"/>
  <c r="J3" i="3"/>
  <c r="K3" i="3"/>
  <c r="M3" i="3"/>
  <c r="H3" i="3"/>
  <c r="N3" i="3"/>
  <c r="O3" i="3"/>
  <c r="P3" i="3"/>
  <c r="Q3" i="3"/>
  <c r="R3" i="3"/>
  <c r="E4" i="3"/>
  <c r="F4" i="3"/>
  <c r="G4" i="3"/>
  <c r="G7" i="3"/>
  <c r="I4" i="3"/>
  <c r="J4" i="3"/>
  <c r="K4" i="3"/>
  <c r="L4" i="3"/>
  <c r="M4" i="3"/>
  <c r="H4" i="3"/>
  <c r="N4" i="3"/>
  <c r="O4" i="3"/>
  <c r="O7" i="3"/>
  <c r="P4" i="3"/>
  <c r="Q4" i="3"/>
  <c r="R4" i="3"/>
  <c r="E5" i="3"/>
  <c r="F5" i="3"/>
  <c r="G5" i="3"/>
  <c r="I5" i="3"/>
  <c r="J5" i="3"/>
  <c r="J6" i="3"/>
  <c r="K5" i="3"/>
  <c r="L5" i="3"/>
  <c r="M5" i="3"/>
  <c r="H5" i="3"/>
  <c r="N5" i="3"/>
  <c r="O5" i="3"/>
  <c r="P5" i="3"/>
  <c r="Q5" i="3"/>
  <c r="Q6" i="3"/>
  <c r="R5" i="3"/>
  <c r="E6" i="3"/>
  <c r="E47" i="3" s="1"/>
  <c r="F6" i="3"/>
  <c r="G6" i="3"/>
  <c r="I6" i="3"/>
  <c r="K6" i="3"/>
  <c r="L6" i="3"/>
  <c r="M6" i="3"/>
  <c r="H6" i="3"/>
  <c r="N6" i="3"/>
  <c r="O6" i="3"/>
  <c r="P6" i="3"/>
  <c r="R6" i="3"/>
  <c r="E7" i="3"/>
  <c r="F7" i="3"/>
  <c r="I7" i="3"/>
  <c r="J7" i="3"/>
  <c r="K7" i="3"/>
  <c r="L7" i="3"/>
  <c r="M7" i="3"/>
  <c r="H7" i="3"/>
  <c r="N7" i="3"/>
  <c r="P7" i="3"/>
  <c r="P48" i="3" s="1"/>
  <c r="Q7" i="3"/>
  <c r="R7" i="3"/>
  <c r="E8" i="3"/>
  <c r="F8" i="3"/>
  <c r="G8" i="3"/>
  <c r="I8" i="3"/>
  <c r="J8" i="3"/>
  <c r="K8" i="3"/>
  <c r="L8" i="3"/>
  <c r="M8" i="3"/>
  <c r="H8" i="3"/>
  <c r="N8" i="3"/>
  <c r="O8" i="3"/>
  <c r="P8" i="3"/>
  <c r="Q8" i="3"/>
  <c r="R8" i="3"/>
  <c r="E9" i="3"/>
  <c r="F9" i="3"/>
  <c r="G9" i="3"/>
  <c r="I9" i="3"/>
  <c r="J9" i="3"/>
  <c r="K9" i="3"/>
  <c r="L9" i="3"/>
  <c r="M9" i="3"/>
  <c r="H9" i="3"/>
  <c r="N9" i="3"/>
  <c r="O9" i="3"/>
  <c r="P9" i="3"/>
  <c r="Q9" i="3"/>
  <c r="R9" i="3"/>
  <c r="D3" i="3"/>
  <c r="D4" i="3"/>
  <c r="D5" i="3"/>
  <c r="D7" i="3"/>
  <c r="D8" i="3"/>
  <c r="D9" i="3"/>
  <c r="D2" i="3"/>
  <c r="E11" i="2"/>
  <c r="F11" i="2"/>
  <c r="G42" i="4" s="1"/>
  <c r="X42" i="4" s="1"/>
  <c r="G11" i="2"/>
  <c r="H42" i="4" s="1"/>
  <c r="Y42" i="4" s="1"/>
  <c r="I11" i="2"/>
  <c r="J42" i="4" s="1"/>
  <c r="AA42" i="4" s="1"/>
  <c r="J11" i="2"/>
  <c r="K42" i="4" s="1"/>
  <c r="AB42" i="4" s="1"/>
  <c r="K11" i="2"/>
  <c r="L42" i="4" s="1"/>
  <c r="AC42" i="4" s="1"/>
  <c r="L11" i="2"/>
  <c r="M42" i="4" s="1"/>
  <c r="AD42" i="4" s="1"/>
  <c r="M11" i="2"/>
  <c r="N42" i="4" s="1"/>
  <c r="AE42" i="4" s="1"/>
  <c r="H11" i="2"/>
  <c r="I42" i="4" s="1"/>
  <c r="Z42" i="4" s="1"/>
  <c r="N11" i="2"/>
  <c r="O42" i="4" s="1"/>
  <c r="AF42" i="4" s="1"/>
  <c r="O11" i="2"/>
  <c r="P42" i="4" s="1"/>
  <c r="AG42" i="4" s="1"/>
  <c r="P11" i="2"/>
  <c r="Q42" i="4" s="1"/>
  <c r="AH42" i="4" s="1"/>
  <c r="Q11" i="2"/>
  <c r="R42" i="4" s="1"/>
  <c r="AI42" i="4" s="1"/>
  <c r="R11" i="2"/>
  <c r="S42" i="4" s="1"/>
  <c r="AJ42" i="4" s="1"/>
  <c r="D11" i="2"/>
  <c r="E42" i="4" s="1"/>
  <c r="V42" i="4" s="1"/>
  <c r="O31" i="4"/>
  <c r="S31" i="4"/>
  <c r="Q31" i="4"/>
  <c r="I31" i="4"/>
  <c r="M31" i="4"/>
  <c r="L31" i="4"/>
  <c r="J31" i="4"/>
  <c r="E31" i="4"/>
  <c r="H31" i="4"/>
  <c r="G31" i="4"/>
  <c r="N31" i="4"/>
  <c r="F31" i="4"/>
  <c r="P31" i="4"/>
  <c r="R31" i="4"/>
  <c r="O30" i="4"/>
  <c r="S30" i="4"/>
  <c r="Q30" i="4"/>
  <c r="I30" i="4"/>
  <c r="M30" i="4"/>
  <c r="L30" i="4"/>
  <c r="J30" i="4"/>
  <c r="E30" i="4"/>
  <c r="H30" i="4"/>
  <c r="G30" i="4"/>
  <c r="N30" i="4"/>
  <c r="F30" i="4"/>
  <c r="P30" i="4"/>
  <c r="R30" i="4"/>
  <c r="O29" i="4"/>
  <c r="S29" i="4"/>
  <c r="Q29" i="4"/>
  <c r="I29" i="4"/>
  <c r="M29" i="4"/>
  <c r="L29" i="4"/>
  <c r="J29" i="4"/>
  <c r="E29" i="4"/>
  <c r="H29" i="4"/>
  <c r="G29" i="4"/>
  <c r="N29" i="4"/>
  <c r="F29" i="4"/>
  <c r="P29" i="4"/>
  <c r="R29" i="4"/>
  <c r="O20" i="4"/>
  <c r="S20" i="4"/>
  <c r="Q20" i="4"/>
  <c r="I20" i="4"/>
  <c r="M20" i="4"/>
  <c r="L20" i="4"/>
  <c r="J20" i="4"/>
  <c r="E20" i="4"/>
  <c r="H20" i="4"/>
  <c r="N20" i="4"/>
  <c r="F20" i="4"/>
  <c r="P20" i="4"/>
  <c r="R20" i="4"/>
  <c r="O19" i="4"/>
  <c r="S19" i="4"/>
  <c r="Q19" i="4"/>
  <c r="I19" i="4"/>
  <c r="M19" i="4"/>
  <c r="J19" i="4"/>
  <c r="E19" i="4"/>
  <c r="H19" i="4"/>
  <c r="G19" i="4"/>
  <c r="N19" i="4"/>
  <c r="F19" i="4"/>
  <c r="R19" i="4"/>
  <c r="O18" i="4"/>
  <c r="S18" i="4"/>
  <c r="Q18" i="4"/>
  <c r="I18" i="4"/>
  <c r="M18" i="4"/>
  <c r="L18" i="4"/>
  <c r="J18" i="4"/>
  <c r="E18" i="4"/>
  <c r="G18" i="4"/>
  <c r="N18" i="4"/>
  <c r="F18" i="4"/>
  <c r="P18" i="4"/>
  <c r="R18" i="4"/>
  <c r="O17" i="4"/>
  <c r="S17" i="4"/>
  <c r="Q17" i="4"/>
  <c r="I17" i="4"/>
  <c r="M17" i="4"/>
  <c r="L17" i="4"/>
  <c r="J17" i="4"/>
  <c r="E17" i="4"/>
  <c r="H17" i="4"/>
  <c r="G17" i="4"/>
  <c r="N17" i="4"/>
  <c r="F17" i="4"/>
  <c r="P17" i="4"/>
  <c r="R17" i="4"/>
  <c r="T3" i="6" l="1"/>
  <c r="Q13" i="2"/>
  <c r="P22" i="6"/>
  <c r="G24" i="6"/>
  <c r="O24" i="6"/>
  <c r="P24" i="6"/>
  <c r="K46" i="3"/>
  <c r="R48" i="3"/>
  <c r="K40" i="3"/>
  <c r="E46" i="3"/>
  <c r="L48" i="3"/>
  <c r="G46" i="3"/>
  <c r="F48" i="3"/>
  <c r="F46" i="3"/>
  <c r="J47" i="3"/>
  <c r="I47" i="3"/>
  <c r="N47" i="3"/>
  <c r="N48" i="3"/>
  <c r="G48" i="3"/>
  <c r="R40" i="3"/>
  <c r="L46" i="3"/>
  <c r="E48" i="3"/>
  <c r="K48" i="3"/>
  <c r="Q46" i="3"/>
  <c r="N46" i="3"/>
  <c r="D46" i="3"/>
  <c r="O48" i="3"/>
  <c r="N40" i="3"/>
  <c r="E41" i="3"/>
  <c r="F41" i="4" s="1"/>
  <c r="W41" i="4" s="1"/>
  <c r="F41" i="3"/>
  <c r="G41" i="4" s="1"/>
  <c r="X41" i="4" s="1"/>
  <c r="Q40" i="3"/>
  <c r="G40" i="3"/>
  <c r="D47" i="3"/>
  <c r="J46" i="3"/>
  <c r="G47" i="3"/>
  <c r="K47" i="3"/>
  <c r="Q47" i="3"/>
  <c r="J48" i="3"/>
  <c r="P46" i="3"/>
  <c r="P47" i="3"/>
  <c r="R46" i="3"/>
  <c r="R47" i="3"/>
  <c r="H47" i="3"/>
  <c r="H48" i="3"/>
  <c r="P41" i="3"/>
  <c r="Q41" i="4" s="1"/>
  <c r="AH41" i="4" s="1"/>
  <c r="L40" i="3"/>
  <c r="J40" i="3"/>
  <c r="D40" i="3"/>
  <c r="H40" i="3"/>
  <c r="Q41" i="3"/>
  <c r="R41" i="4" s="1"/>
  <c r="AI41" i="4" s="1"/>
  <c r="I41" i="3"/>
  <c r="J41" i="4" s="1"/>
  <c r="AA41" i="4" s="1"/>
  <c r="M47" i="3"/>
  <c r="L41" i="3"/>
  <c r="M41" i="4" s="1"/>
  <c r="AD41" i="4" s="1"/>
  <c r="J41" i="3"/>
  <c r="K41" i="4" s="1"/>
  <c r="AB41" i="4" s="1"/>
  <c r="F47" i="3"/>
  <c r="D48" i="3"/>
  <c r="R41" i="3"/>
  <c r="S41" i="4" s="1"/>
  <c r="AJ41" i="4" s="1"/>
  <c r="I40" i="3"/>
  <c r="F40" i="3"/>
  <c r="O40" i="3"/>
  <c r="I46" i="3"/>
  <c r="K41" i="3"/>
  <c r="L41" i="4" s="1"/>
  <c r="AC41" i="4" s="1"/>
  <c r="N41" i="3"/>
  <c r="O41" i="4" s="1"/>
  <c r="AF41" i="4" s="1"/>
  <c r="G41" i="3"/>
  <c r="H41" i="4" s="1"/>
  <c r="Y41" i="4" s="1"/>
  <c r="H41" i="3"/>
  <c r="I41" i="4" s="1"/>
  <c r="Z41" i="4" s="1"/>
  <c r="H46" i="3"/>
  <c r="O41" i="3"/>
  <c r="P41" i="4" s="1"/>
  <c r="AG41" i="4" s="1"/>
  <c r="P40" i="3"/>
  <c r="O47" i="3"/>
  <c r="E40" i="3"/>
  <c r="T2" i="6"/>
  <c r="Q48" i="3"/>
  <c r="I48" i="3"/>
  <c r="AI16" i="4"/>
  <c r="AB16" i="4"/>
  <c r="E13" i="2"/>
  <c r="O46" i="3"/>
  <c r="L47" i="3"/>
  <c r="M46" i="3"/>
  <c r="S24" i="6"/>
  <c r="D41" i="3"/>
  <c r="E41" i="4" s="1"/>
  <c r="V41" i="4" s="1"/>
  <c r="J26" i="6"/>
  <c r="P26" i="6"/>
  <c r="G20" i="6"/>
  <c r="AC16" i="4"/>
  <c r="X16" i="4"/>
  <c r="Y16" i="4"/>
  <c r="AF16" i="4"/>
  <c r="F26" i="6"/>
  <c r="F22" i="6"/>
  <c r="G26" i="6"/>
  <c r="H26" i="6"/>
  <c r="H22" i="6"/>
  <c r="I26" i="6"/>
  <c r="I22" i="6"/>
  <c r="L22" i="6"/>
  <c r="M22" i="6"/>
  <c r="Q22" i="6"/>
  <c r="T16" i="6"/>
  <c r="S20" i="6"/>
  <c r="O20" i="6"/>
  <c r="I24" i="6"/>
  <c r="I20" i="6"/>
  <c r="J20" i="6"/>
  <c r="K24" i="6"/>
  <c r="L24" i="6"/>
  <c r="L20" i="6"/>
  <c r="M24" i="6"/>
  <c r="M20" i="6"/>
  <c r="N20" i="6"/>
  <c r="Q20" i="6"/>
  <c r="R24" i="6"/>
  <c r="R20" i="6"/>
  <c r="K26" i="6"/>
  <c r="S22" i="6"/>
  <c r="R26" i="6"/>
  <c r="Q26" i="6"/>
  <c r="O26" i="6"/>
  <c r="N26" i="6"/>
  <c r="T4" i="6"/>
  <c r="C25" i="6"/>
  <c r="M26" i="6"/>
  <c r="E26" i="6"/>
  <c r="T7" i="6"/>
  <c r="F20" i="6"/>
  <c r="H24" i="6"/>
  <c r="J24" i="6"/>
  <c r="AG16" i="4"/>
  <c r="AE16" i="4"/>
  <c r="AD16" i="4"/>
  <c r="AH16" i="4"/>
  <c r="AA16" i="4"/>
  <c r="W16" i="4"/>
  <c r="AJ16" i="4"/>
  <c r="V16" i="4"/>
  <c r="Z16" i="4"/>
  <c r="M40" i="3"/>
  <c r="M48" i="3"/>
  <c r="M41" i="3"/>
  <c r="N22" i="6"/>
  <c r="C21" i="6"/>
  <c r="C23" i="6"/>
  <c r="C27" i="6"/>
  <c r="G7" i="4"/>
  <c r="X7" i="4" s="1"/>
  <c r="C20" i="6"/>
  <c r="C24" i="6"/>
  <c r="C22" i="6"/>
  <c r="E20" i="6"/>
  <c r="C26" i="6"/>
  <c r="S27" i="6"/>
  <c r="L25" i="6"/>
  <c r="AC25" i="6" s="1"/>
  <c r="R46" i="6"/>
  <c r="K21" i="6"/>
  <c r="J40" i="6"/>
  <c r="P46" i="6"/>
  <c r="F21" i="6"/>
  <c r="E22" i="6"/>
  <c r="V22" i="6" s="1"/>
  <c r="S26" i="6"/>
  <c r="Q46" i="6"/>
  <c r="S21" i="6"/>
  <c r="AJ21" i="6" s="1"/>
  <c r="O21" i="6"/>
  <c r="Q25" i="6"/>
  <c r="AH25" i="6" s="1"/>
  <c r="G21" i="6"/>
  <c r="M40" i="6"/>
  <c r="T6" i="6"/>
  <c r="T8" i="6"/>
  <c r="M46" i="6"/>
  <c r="E23" i="6"/>
  <c r="T9" i="6"/>
  <c r="G27" i="6"/>
  <c r="G23" i="6"/>
  <c r="H27" i="6"/>
  <c r="H23" i="6"/>
  <c r="I27" i="6"/>
  <c r="I23" i="6"/>
  <c r="J27" i="6"/>
  <c r="AA27" i="6" s="1"/>
  <c r="J23" i="6"/>
  <c r="K27" i="6"/>
  <c r="K23" i="6"/>
  <c r="L27" i="6"/>
  <c r="L23" i="6"/>
  <c r="M27" i="6"/>
  <c r="M23" i="6"/>
  <c r="N27" i="6"/>
  <c r="AE27" i="6" s="1"/>
  <c r="N23" i="6"/>
  <c r="O27" i="6"/>
  <c r="O23" i="6"/>
  <c r="P27" i="6"/>
  <c r="P23" i="6"/>
  <c r="Q27" i="6"/>
  <c r="Q23" i="6"/>
  <c r="R23" i="6"/>
  <c r="M25" i="6"/>
  <c r="AD25" i="6" s="1"/>
  <c r="S23" i="6"/>
  <c r="M21" i="6"/>
  <c r="F46" i="6"/>
  <c r="G40" i="6"/>
  <c r="P40" i="6"/>
  <c r="R40" i="6"/>
  <c r="H20" i="6"/>
  <c r="Y20" i="6" s="1"/>
  <c r="L40" i="6"/>
  <c r="S46" i="6"/>
  <c r="G46" i="6"/>
  <c r="R21" i="6"/>
  <c r="H25" i="6"/>
  <c r="Y25" i="6" s="1"/>
  <c r="P21" i="6"/>
  <c r="H46" i="6"/>
  <c r="R46" i="4"/>
  <c r="AI46" i="4" s="1"/>
  <c r="N40" i="6"/>
  <c r="T5" i="6"/>
  <c r="E21" i="6"/>
  <c r="F25" i="6"/>
  <c r="W25" i="6" s="1"/>
  <c r="R27" i="6"/>
  <c r="L21" i="6"/>
  <c r="AC21" i="6" s="1"/>
  <c r="E46" i="6"/>
  <c r="H21" i="6"/>
  <c r="O40" i="6"/>
  <c r="N46" i="6"/>
  <c r="E40" i="6"/>
  <c r="N47" i="4"/>
  <c r="AE47" i="4" s="1"/>
  <c r="K25" i="6"/>
  <c r="AB25" i="6" s="1"/>
  <c r="N21" i="6"/>
  <c r="AE21" i="6" s="1"/>
  <c r="J21" i="6"/>
  <c r="G25" i="6"/>
  <c r="X25" i="6" s="1"/>
  <c r="T17" i="6"/>
  <c r="F27" i="6"/>
  <c r="P25" i="6"/>
  <c r="AG25" i="6" s="1"/>
  <c r="J25" i="6"/>
  <c r="AA25" i="6" s="1"/>
  <c r="Q21" i="6"/>
  <c r="H40" i="6"/>
  <c r="J46" i="6"/>
  <c r="I46" i="6"/>
  <c r="F40" i="6"/>
  <c r="E25" i="6"/>
  <c r="V25" i="6" s="1"/>
  <c r="O25" i="6"/>
  <c r="AF25" i="6" s="1"/>
  <c r="I21" i="6"/>
  <c r="K46" i="6"/>
  <c r="S25" i="6"/>
  <c r="AJ25" i="6" s="1"/>
  <c r="N25" i="6"/>
  <c r="AE25" i="6" s="1"/>
  <c r="I25" i="6"/>
  <c r="Z25" i="6" s="1"/>
  <c r="R25" i="6"/>
  <c r="AI25" i="6" s="1"/>
  <c r="L46" i="6"/>
  <c r="O46" i="6"/>
  <c r="M13" i="2"/>
  <c r="G13" i="2"/>
  <c r="J13" i="2"/>
  <c r="T12" i="6"/>
  <c r="F23" i="6"/>
  <c r="G22" i="6"/>
  <c r="X22" i="6" s="1"/>
  <c r="R22" i="6"/>
  <c r="AI22" i="6" s="1"/>
  <c r="F13" i="2"/>
  <c r="K13" i="2"/>
  <c r="O22" i="6"/>
  <c r="AF22" i="6" s="1"/>
  <c r="N13" i="2"/>
  <c r="R13" i="2"/>
  <c r="L26" i="6"/>
  <c r="Q40" i="6"/>
  <c r="Q47" i="4"/>
  <c r="AH47" i="4" s="1"/>
  <c r="J22" i="6"/>
  <c r="AA22" i="6" s="1"/>
  <c r="L13" i="2"/>
  <c r="O13" i="2"/>
  <c r="F42" i="4"/>
  <c r="W42" i="4" s="1"/>
  <c r="D13" i="2"/>
  <c r="I13" i="2"/>
  <c r="T14" i="6"/>
  <c r="E27" i="6"/>
  <c r="Q24" i="6"/>
  <c r="K22" i="6"/>
  <c r="AB22" i="6" s="1"/>
  <c r="I40" i="6"/>
  <c r="I47" i="4"/>
  <c r="Z47" i="4" s="1"/>
  <c r="S40" i="6"/>
  <c r="S47" i="4"/>
  <c r="AJ47" i="4" s="1"/>
  <c r="F24" i="6"/>
  <c r="P20" i="6"/>
  <c r="AG20" i="6" s="1"/>
  <c r="K20" i="6"/>
  <c r="AB20" i="6" s="1"/>
  <c r="N24" i="6"/>
  <c r="T11" i="6"/>
  <c r="P13" i="2"/>
  <c r="H13" i="2"/>
  <c r="T18" i="6"/>
  <c r="K40" i="6"/>
  <c r="K47" i="4"/>
  <c r="AB47" i="4" s="1"/>
  <c r="AE24" i="6" l="1"/>
  <c r="W23" i="6"/>
  <c r="AI23" i="6"/>
  <c r="V23" i="6"/>
  <c r="AH24" i="6"/>
  <c r="AH23" i="6"/>
  <c r="AD23" i="6"/>
  <c r="Z23" i="6"/>
  <c r="W24" i="6"/>
  <c r="AG23" i="6"/>
  <c r="AC23" i="6"/>
  <c r="Y23" i="6"/>
  <c r="AA21" i="6"/>
  <c r="AG21" i="6"/>
  <c r="Z21" i="6"/>
  <c r="AF23" i="6"/>
  <c r="AB23" i="6"/>
  <c r="X23" i="6"/>
  <c r="AJ23" i="6"/>
  <c r="AE23" i="6"/>
  <c r="L5" i="4"/>
  <c r="AC5" i="4" s="1"/>
  <c r="AC22" i="6"/>
  <c r="J7" i="4"/>
  <c r="AA7" i="4" s="1"/>
  <c r="AA24" i="6"/>
  <c r="Q3" i="4"/>
  <c r="AH3" i="4" s="1"/>
  <c r="AH20" i="6"/>
  <c r="I3" i="4"/>
  <c r="Z3" i="4" s="1"/>
  <c r="Z20" i="6"/>
  <c r="I5" i="4"/>
  <c r="Z5" i="4" s="1"/>
  <c r="Z22" i="6"/>
  <c r="AH21" i="6"/>
  <c r="AI27" i="6"/>
  <c r="AH27" i="6"/>
  <c r="AD27" i="6"/>
  <c r="Z27" i="6"/>
  <c r="AJ26" i="6"/>
  <c r="AJ27" i="6"/>
  <c r="H7" i="4"/>
  <c r="Y7" i="4" s="1"/>
  <c r="Y24" i="6"/>
  <c r="O9" i="4"/>
  <c r="AF9" i="4" s="1"/>
  <c r="AF26" i="6"/>
  <c r="N3" i="4"/>
  <c r="AE3" i="4" s="1"/>
  <c r="AE20" i="6"/>
  <c r="I7" i="4"/>
  <c r="Z7" i="4" s="1"/>
  <c r="Z24" i="6"/>
  <c r="I9" i="4"/>
  <c r="Z9" i="4" s="1"/>
  <c r="Z26" i="6"/>
  <c r="P7" i="4"/>
  <c r="AG7" i="4" s="1"/>
  <c r="AG24" i="6"/>
  <c r="J3" i="4"/>
  <c r="AA3" i="4" s="1"/>
  <c r="AA20" i="6"/>
  <c r="F3" i="4"/>
  <c r="W3" i="4" s="1"/>
  <c r="W20" i="6"/>
  <c r="M3" i="4"/>
  <c r="AD20" i="6"/>
  <c r="V21" i="6"/>
  <c r="AI21" i="6"/>
  <c r="AG27" i="6"/>
  <c r="AC27" i="6"/>
  <c r="Y27" i="6"/>
  <c r="W21" i="6"/>
  <c r="V20" i="6"/>
  <c r="N5" i="4"/>
  <c r="AE5" i="4" s="1"/>
  <c r="AE22" i="6"/>
  <c r="R9" i="4"/>
  <c r="AI9" i="4" s="1"/>
  <c r="AI26" i="6"/>
  <c r="M7" i="4"/>
  <c r="AD7" i="4" s="1"/>
  <c r="AD24" i="6"/>
  <c r="S3" i="4"/>
  <c r="AJ3" i="4" s="1"/>
  <c r="AJ20" i="6"/>
  <c r="H9" i="4"/>
  <c r="Y9" i="4" s="1"/>
  <c r="Y26" i="6"/>
  <c r="G3" i="4"/>
  <c r="X3" i="4" s="1"/>
  <c r="X20" i="6"/>
  <c r="X24" i="6"/>
  <c r="N9" i="4"/>
  <c r="AE9" i="4" s="1"/>
  <c r="AE26" i="6"/>
  <c r="H5" i="4"/>
  <c r="Y5" i="4" s="1"/>
  <c r="Y22" i="6"/>
  <c r="V27" i="6"/>
  <c r="W27" i="6"/>
  <c r="AD21" i="6"/>
  <c r="X21" i="6"/>
  <c r="E9" i="4"/>
  <c r="V9" i="4" s="1"/>
  <c r="V26" i="6"/>
  <c r="S5" i="4"/>
  <c r="AJ5" i="4" s="1"/>
  <c r="AJ22" i="6"/>
  <c r="L3" i="4"/>
  <c r="AC3" i="4" s="1"/>
  <c r="AC20" i="6"/>
  <c r="G9" i="4"/>
  <c r="X9" i="4" s="1"/>
  <c r="X26" i="6"/>
  <c r="P9" i="4"/>
  <c r="AG9" i="4" s="1"/>
  <c r="AG26" i="6"/>
  <c r="P5" i="4"/>
  <c r="AG5" i="4" s="1"/>
  <c r="AG22" i="6"/>
  <c r="R7" i="4"/>
  <c r="AI7" i="4" s="1"/>
  <c r="AI24" i="6"/>
  <c r="O3" i="4"/>
  <c r="AF3" i="4" s="1"/>
  <c r="AF20" i="6"/>
  <c r="AF27" i="6"/>
  <c r="AB27" i="6"/>
  <c r="X27" i="6"/>
  <c r="M9" i="4"/>
  <c r="AD9" i="4" s="1"/>
  <c r="AD26" i="6"/>
  <c r="K9" i="4"/>
  <c r="AB9" i="4" s="1"/>
  <c r="AB26" i="6"/>
  <c r="L7" i="4"/>
  <c r="AC7" i="4" s="1"/>
  <c r="AC24" i="6"/>
  <c r="Q5" i="4"/>
  <c r="AH5" i="4" s="1"/>
  <c r="AH22" i="6"/>
  <c r="F5" i="4"/>
  <c r="W5" i="4" s="1"/>
  <c r="W22" i="6"/>
  <c r="J9" i="4"/>
  <c r="J37" i="4" s="1"/>
  <c r="AA26" i="6"/>
  <c r="S7" i="4"/>
  <c r="AJ7" i="4" s="1"/>
  <c r="AJ24" i="6"/>
  <c r="Q9" i="4"/>
  <c r="AH9" i="4" s="1"/>
  <c r="AH26" i="6"/>
  <c r="O7" i="4"/>
  <c r="AF7" i="4" s="1"/>
  <c r="AF24" i="6"/>
  <c r="AC26" i="6"/>
  <c r="Y21" i="6"/>
  <c r="AA23" i="6"/>
  <c r="AF21" i="6"/>
  <c r="AB21" i="6"/>
  <c r="R3" i="4"/>
  <c r="AI3" i="4" s="1"/>
  <c r="AI20" i="6"/>
  <c r="K7" i="4"/>
  <c r="AB7" i="4" s="1"/>
  <c r="AB24" i="6"/>
  <c r="M5" i="4"/>
  <c r="AD5" i="4" s="1"/>
  <c r="AD22" i="6"/>
  <c r="F9" i="4"/>
  <c r="W9" i="4" s="1"/>
  <c r="W26" i="6"/>
  <c r="E43" i="3"/>
  <c r="D43" i="3"/>
  <c r="L43" i="3"/>
  <c r="F43" i="3"/>
  <c r="Q43" i="3"/>
  <c r="N43" i="3"/>
  <c r="I43" i="3"/>
  <c r="K43" i="3"/>
  <c r="H43" i="3"/>
  <c r="J43" i="3"/>
  <c r="P43" i="3"/>
  <c r="R43" i="3"/>
  <c r="G37" i="4"/>
  <c r="N41" i="4"/>
  <c r="AE41" i="4" s="1"/>
  <c r="M43" i="3"/>
  <c r="O43" i="3"/>
  <c r="G43" i="3"/>
  <c r="S8" i="4"/>
  <c r="AJ8" i="4" s="1"/>
  <c r="E7" i="4"/>
  <c r="I10" i="4"/>
  <c r="Z10" i="4" s="1"/>
  <c r="S10" i="4"/>
  <c r="AJ10" i="4" s="1"/>
  <c r="Q4" i="4"/>
  <c r="AH4" i="4" s="1"/>
  <c r="N4" i="4"/>
  <c r="E4" i="4"/>
  <c r="V4" i="4" s="1"/>
  <c r="R4" i="4"/>
  <c r="AI4" i="4" s="1"/>
  <c r="P6" i="4"/>
  <c r="AG6" i="4" s="1"/>
  <c r="L6" i="4"/>
  <c r="AC6" i="4" s="1"/>
  <c r="H6" i="4"/>
  <c r="Y6" i="4" s="1"/>
  <c r="E5" i="4"/>
  <c r="V5" i="4" s="1"/>
  <c r="J4" i="4"/>
  <c r="AA4" i="4" s="1"/>
  <c r="F8" i="4"/>
  <c r="W8" i="4" s="1"/>
  <c r="Q10" i="4"/>
  <c r="AH10" i="4" s="1"/>
  <c r="M10" i="4"/>
  <c r="AD10" i="4" s="1"/>
  <c r="S9" i="4"/>
  <c r="O5" i="4"/>
  <c r="AF5" i="4" s="1"/>
  <c r="I4" i="4"/>
  <c r="J8" i="4"/>
  <c r="AA8" i="4" s="1"/>
  <c r="K8" i="4"/>
  <c r="AB8" i="4" s="1"/>
  <c r="P10" i="4"/>
  <c r="AG10" i="4" s="1"/>
  <c r="L10" i="4"/>
  <c r="AC10" i="4" s="1"/>
  <c r="H10" i="4"/>
  <c r="Y10" i="4" s="1"/>
  <c r="F4" i="4"/>
  <c r="W4" i="4" s="1"/>
  <c r="P8" i="4"/>
  <c r="AG8" i="4" s="1"/>
  <c r="G6" i="4"/>
  <c r="X6" i="4" s="1"/>
  <c r="K5" i="4"/>
  <c r="AB5" i="4" s="1"/>
  <c r="T26" i="6"/>
  <c r="E8" i="4"/>
  <c r="V8" i="4" s="1"/>
  <c r="H4" i="4"/>
  <c r="S6" i="4"/>
  <c r="O10" i="4"/>
  <c r="AF10" i="4" s="1"/>
  <c r="K10" i="4"/>
  <c r="AB10" i="4" s="1"/>
  <c r="G10" i="4"/>
  <c r="X10" i="4" s="1"/>
  <c r="Q8" i="4"/>
  <c r="AH8" i="4" s="1"/>
  <c r="O6" i="4"/>
  <c r="AF6" i="4" s="1"/>
  <c r="R8" i="4"/>
  <c r="AI8" i="4" s="1"/>
  <c r="F10" i="4"/>
  <c r="W10" i="4" s="1"/>
  <c r="M8" i="4"/>
  <c r="AD8" i="4" s="1"/>
  <c r="N6" i="4"/>
  <c r="AE6" i="4" s="1"/>
  <c r="J6" i="4"/>
  <c r="AA6" i="4" s="1"/>
  <c r="O4" i="4"/>
  <c r="AF4" i="4" s="1"/>
  <c r="K4" i="4"/>
  <c r="AB4" i="4" s="1"/>
  <c r="M4" i="4"/>
  <c r="K6" i="4"/>
  <c r="G5" i="4"/>
  <c r="X5" i="4" s="1"/>
  <c r="F6" i="4"/>
  <c r="W6" i="4" s="1"/>
  <c r="I8" i="4"/>
  <c r="Z8" i="4" s="1"/>
  <c r="L4" i="4"/>
  <c r="AC4" i="4" s="1"/>
  <c r="P4" i="4"/>
  <c r="AG4" i="4" s="1"/>
  <c r="H3" i="4"/>
  <c r="Y3" i="4" s="1"/>
  <c r="R6" i="4"/>
  <c r="AI6" i="4" s="1"/>
  <c r="N10" i="4"/>
  <c r="AE10" i="4" s="1"/>
  <c r="J10" i="4"/>
  <c r="AA10" i="4" s="1"/>
  <c r="E6" i="4"/>
  <c r="V6" i="4" s="1"/>
  <c r="S4" i="4"/>
  <c r="S35" i="4" s="1"/>
  <c r="O8" i="4"/>
  <c r="AF8" i="4" s="1"/>
  <c r="G4" i="4"/>
  <c r="X4" i="4" s="1"/>
  <c r="N8" i="4"/>
  <c r="AE8" i="4" s="1"/>
  <c r="G8" i="4"/>
  <c r="X8" i="4" s="1"/>
  <c r="R10" i="4"/>
  <c r="AI10" i="4" s="1"/>
  <c r="H8" i="4"/>
  <c r="Y8" i="4" s="1"/>
  <c r="Q6" i="4"/>
  <c r="AH6" i="4" s="1"/>
  <c r="M6" i="4"/>
  <c r="I6" i="4"/>
  <c r="Z6" i="4" s="1"/>
  <c r="L8" i="4"/>
  <c r="AC8" i="4" s="1"/>
  <c r="M29" i="6"/>
  <c r="S29" i="6"/>
  <c r="H29" i="6"/>
  <c r="I29" i="6"/>
  <c r="T25" i="6"/>
  <c r="T21" i="6"/>
  <c r="F29" i="6"/>
  <c r="T23" i="6"/>
  <c r="T24" i="6"/>
  <c r="F7" i="4"/>
  <c r="Q29" i="6"/>
  <c r="Q7" i="4"/>
  <c r="T27" i="6"/>
  <c r="E10" i="4"/>
  <c r="V10" i="4" s="1"/>
  <c r="V3" i="4"/>
  <c r="K3" i="4"/>
  <c r="K29" i="6"/>
  <c r="T20" i="6"/>
  <c r="E29" i="6"/>
  <c r="J5" i="4"/>
  <c r="J29" i="6"/>
  <c r="R5" i="4"/>
  <c r="R29" i="6"/>
  <c r="O29" i="6"/>
  <c r="N29" i="6"/>
  <c r="N7" i="4"/>
  <c r="AD3" i="4"/>
  <c r="T22" i="6"/>
  <c r="G29" i="6"/>
  <c r="L9" i="4"/>
  <c r="L29" i="6"/>
  <c r="P3" i="4"/>
  <c r="P29" i="6"/>
  <c r="M37" i="4" l="1"/>
  <c r="AA9" i="4"/>
  <c r="I35" i="4"/>
  <c r="E37" i="4"/>
  <c r="N37" i="4"/>
  <c r="Q37" i="4"/>
  <c r="N35" i="4"/>
  <c r="I37" i="4"/>
  <c r="M35" i="4"/>
  <c r="F37" i="4"/>
  <c r="O37" i="4"/>
  <c r="R37" i="4"/>
  <c r="R36" i="4"/>
  <c r="Z4" i="4"/>
  <c r="L36" i="4"/>
  <c r="K35" i="4"/>
  <c r="G36" i="4"/>
  <c r="L35" i="4"/>
  <c r="F33" i="6"/>
  <c r="R33" i="6"/>
  <c r="O35" i="4"/>
  <c r="H33" i="6"/>
  <c r="S33" i="6"/>
  <c r="F35" i="4"/>
  <c r="P33" i="6"/>
  <c r="K33" i="6"/>
  <c r="E33" i="6"/>
  <c r="I36" i="4"/>
  <c r="M33" i="6"/>
  <c r="O33" i="6"/>
  <c r="L33" i="6"/>
  <c r="G33" i="6"/>
  <c r="I33" i="6"/>
  <c r="J33" i="6"/>
  <c r="Q33" i="6"/>
  <c r="P35" i="4"/>
  <c r="O36" i="4"/>
  <c r="P36" i="4"/>
  <c r="Q35" i="4"/>
  <c r="G35" i="4"/>
  <c r="AE4" i="4"/>
  <c r="N33" i="6"/>
  <c r="AB6" i="4"/>
  <c r="K36" i="4"/>
  <c r="M36" i="4"/>
  <c r="AD6" i="4"/>
  <c r="E35" i="4"/>
  <c r="J36" i="4"/>
  <c r="AD4" i="4"/>
  <c r="AJ9" i="4"/>
  <c r="S37" i="4"/>
  <c r="H36" i="4"/>
  <c r="AJ6" i="4"/>
  <c r="S36" i="4"/>
  <c r="V7" i="4"/>
  <c r="E36" i="4"/>
  <c r="AJ4" i="4"/>
  <c r="H37" i="4"/>
  <c r="Y4" i="4"/>
  <c r="H35" i="4"/>
  <c r="I31" i="6"/>
  <c r="G31" i="6"/>
  <c r="O31" i="6"/>
  <c r="J31" i="6"/>
  <c r="K31" i="6"/>
  <c r="AH7" i="4"/>
  <c r="Q36" i="4"/>
  <c r="AC9" i="4"/>
  <c r="L37" i="4"/>
  <c r="R31" i="6"/>
  <c r="AA5" i="4"/>
  <c r="J35" i="4"/>
  <c r="AB3" i="4"/>
  <c r="K37" i="4"/>
  <c r="Q31" i="6"/>
  <c r="F31" i="6"/>
  <c r="F36" i="4"/>
  <c r="W7" i="4"/>
  <c r="R35" i="4"/>
  <c r="AI5" i="4"/>
  <c r="S31" i="6"/>
  <c r="E31" i="6"/>
  <c r="T29" i="6"/>
  <c r="M31" i="6"/>
  <c r="AG3" i="4"/>
  <c r="P37" i="4"/>
  <c r="N36" i="4"/>
  <c r="AE7" i="4"/>
  <c r="P31" i="6"/>
  <c r="H31" i="6"/>
  <c r="L31" i="6"/>
  <c r="N31" i="6"/>
</calcChain>
</file>

<file path=xl/sharedStrings.xml><?xml version="1.0" encoding="utf-8"?>
<sst xmlns="http://schemas.openxmlformats.org/spreadsheetml/2006/main" count="1412" uniqueCount="233">
  <si>
    <t>File</t>
  </si>
  <si>
    <t>Urkund</t>
  </si>
  <si>
    <t>Turnitin</t>
  </si>
  <si>
    <t>Copyscape</t>
  </si>
  <si>
    <t>PlagAware</t>
  </si>
  <si>
    <t>PlagScan</t>
  </si>
  <si>
    <t>Viper</t>
  </si>
  <si>
    <t>EN</t>
  </si>
  <si>
    <t>01(part 1) -EN</t>
  </si>
  <si>
    <t>01(part 2) -EN</t>
  </si>
  <si>
    <t>01(part 3) -EN</t>
  </si>
  <si>
    <t>02(part 1) -EN</t>
  </si>
  <si>
    <t>02(part 2) -EN</t>
  </si>
  <si>
    <t>02(part 3) -EN</t>
  </si>
  <si>
    <t>04-en</t>
  </si>
  <si>
    <t>Method</t>
  </si>
  <si>
    <t>Wikipedia</t>
  </si>
  <si>
    <t>Source</t>
  </si>
  <si>
    <t>OA paper</t>
  </si>
  <si>
    <t>Original</t>
  </si>
  <si>
    <t>Copy-paste</t>
  </si>
  <si>
    <t>Synonyms</t>
  </si>
  <si>
    <t>Paraphrase</t>
  </si>
  <si>
    <t>01-a-DE</t>
  </si>
  <si>
    <t>01-b-DE</t>
  </si>
  <si>
    <t>01-c-DE</t>
  </si>
  <si>
    <t>02-a-DE</t>
  </si>
  <si>
    <t>02-b-DE</t>
  </si>
  <si>
    <t>02-c-DE</t>
  </si>
  <si>
    <t>03-DE</t>
  </si>
  <si>
    <t>04-DE</t>
  </si>
  <si>
    <t>OA Paper</t>
  </si>
  <si>
    <t>DE</t>
  </si>
  <si>
    <t>02 - copy</t>
  </si>
  <si>
    <t>02 - synonyms</t>
  </si>
  <si>
    <t>02 - paraphrase</t>
  </si>
  <si>
    <t>03 - translation eng</t>
  </si>
  <si>
    <t>04 - original</t>
  </si>
  <si>
    <t>05 - translation sk</t>
  </si>
  <si>
    <t>01 - copy</t>
  </si>
  <si>
    <t>01 - synonyms</t>
  </si>
  <si>
    <t>01 - paraphrase</t>
  </si>
  <si>
    <t>Unicheck</t>
  </si>
  <si>
    <t>01(part 1) -ES</t>
  </si>
  <si>
    <t>ES</t>
  </si>
  <si>
    <t>01(part 2) -ES</t>
  </si>
  <si>
    <t>01(part 3) -ES</t>
  </si>
  <si>
    <t>02(part 1) -ES</t>
  </si>
  <si>
    <t>02(part 2) -ES</t>
  </si>
  <si>
    <t>02(part 3) -ES</t>
  </si>
  <si>
    <t>03-ES</t>
  </si>
  <si>
    <t>04-ES</t>
  </si>
  <si>
    <t>None</t>
  </si>
  <si>
    <t>01(part 1) -it</t>
  </si>
  <si>
    <t>IT</t>
  </si>
  <si>
    <t>01(part 2) -it</t>
  </si>
  <si>
    <t>01(part 3) -it</t>
  </si>
  <si>
    <t>02(part 1) -it</t>
  </si>
  <si>
    <t>02(part 2) -it</t>
  </si>
  <si>
    <t>02(part 3) -it</t>
  </si>
  <si>
    <t>03-it</t>
  </si>
  <si>
    <t>Translation from English</t>
  </si>
  <si>
    <t>04-it</t>
  </si>
  <si>
    <t>01(part 1) -SK</t>
  </si>
  <si>
    <t>SK</t>
  </si>
  <si>
    <t>01(part 2) -SK</t>
  </si>
  <si>
    <t>01(part 3) -SK</t>
  </si>
  <si>
    <t>02(part 1) -SK</t>
  </si>
  <si>
    <t>02(part 2) -SK</t>
  </si>
  <si>
    <t>02(part 3) -SK</t>
  </si>
  <si>
    <t>03-SK</t>
  </si>
  <si>
    <t>04-SK</t>
  </si>
  <si>
    <t>05-SK</t>
  </si>
  <si>
    <t>Translation from Czech</t>
  </si>
  <si>
    <t>01 (Part 1) -LV</t>
  </si>
  <si>
    <t>01 (Part 2) -LV</t>
  </si>
  <si>
    <t>01 (Part 3) -LV</t>
  </si>
  <si>
    <t>02 (Part 1) -LV</t>
  </si>
  <si>
    <t>02 (Part 2) -LV</t>
  </si>
  <si>
    <t>02 (Part 3) -LV</t>
  </si>
  <si>
    <t>03-lv</t>
  </si>
  <si>
    <t>04-lv</t>
  </si>
  <si>
    <t>05-lv</t>
  </si>
  <si>
    <t>06-lv</t>
  </si>
  <si>
    <t>LV</t>
  </si>
  <si>
    <t xml:space="preserve">Original </t>
  </si>
  <si>
    <t>TR</t>
  </si>
  <si>
    <t>03-TR</t>
  </si>
  <si>
    <t>04-TR</t>
  </si>
  <si>
    <t>01-a-TR</t>
  </si>
  <si>
    <t>01-b-TR</t>
  </si>
  <si>
    <t>01-c-TR</t>
  </si>
  <si>
    <t>02-a-TR</t>
  </si>
  <si>
    <t>02-b-TR</t>
  </si>
  <si>
    <t>02-c-Tr</t>
  </si>
  <si>
    <t>CZ</t>
  </si>
  <si>
    <t>Student thesis</t>
  </si>
  <si>
    <t>Translation from Slovak</t>
  </si>
  <si>
    <t>Translation from Russian</t>
  </si>
  <si>
    <t>Overall evaluation (average of languages)</t>
  </si>
  <si>
    <t>Overall evaluation - adjusted</t>
  </si>
  <si>
    <t>Rank</t>
  </si>
  <si>
    <t>Online article</t>
  </si>
  <si>
    <t>Dupli Checker</t>
  </si>
  <si>
    <t>Akademia</t>
  </si>
  <si>
    <t>intihal.net</t>
  </si>
  <si>
    <t>PlagiarismCheck.org</t>
  </si>
  <si>
    <t>Plagiarism Software</t>
  </si>
  <si>
    <t>StrikePlagiarism.com</t>
  </si>
  <si>
    <t>Language families</t>
  </si>
  <si>
    <t>Germanic</t>
  </si>
  <si>
    <t>Slavic</t>
  </si>
  <si>
    <t>Translation</t>
  </si>
  <si>
    <t>---</t>
  </si>
  <si>
    <t>System</t>
  </si>
  <si>
    <t>Coverage</t>
  </si>
  <si>
    <t>Usability</t>
  </si>
  <si>
    <t>DPV</t>
  </si>
  <si>
    <t>Process</t>
  </si>
  <si>
    <t>Understandability</t>
  </si>
  <si>
    <t>Other</t>
  </si>
  <si>
    <t>Maximum</t>
  </si>
  <si>
    <t>07-en-multisource-A</t>
  </si>
  <si>
    <t>07-en-multisource-B</t>
  </si>
  <si>
    <t>07-en-multisource-C</t>
  </si>
  <si>
    <t>07-en-multisource-D</t>
  </si>
  <si>
    <t>07-en-multisource-E</t>
  </si>
  <si>
    <t>07-de-multisource-A</t>
  </si>
  <si>
    <t>07-de-multisource-B</t>
  </si>
  <si>
    <t>07-de-multisource-C</t>
  </si>
  <si>
    <t>07-es-multisource-A</t>
  </si>
  <si>
    <t>07-es-multisource-B</t>
  </si>
  <si>
    <t>07-es-multisource-C</t>
  </si>
  <si>
    <t>07-cz-multisource-A</t>
  </si>
  <si>
    <t>07-cz-multisource-B</t>
  </si>
  <si>
    <t>07-cz-multisource-C</t>
  </si>
  <si>
    <t>Multisource</t>
  </si>
  <si>
    <t>Overall average</t>
  </si>
  <si>
    <t>Docol©c</t>
  </si>
  <si>
    <t>07 (Part 1) -LV</t>
  </si>
  <si>
    <t>07 (Part 2) -LV</t>
  </si>
  <si>
    <t>07 (Part 3) -LV</t>
  </si>
  <si>
    <t>Single-source</t>
  </si>
  <si>
    <t>Multi-source</t>
  </si>
  <si>
    <t>Overall</t>
  </si>
  <si>
    <t>All</t>
  </si>
  <si>
    <t>Multi-source weight</t>
  </si>
  <si>
    <t>Testing process</t>
  </si>
  <si>
    <t>Can upload multiple documents together</t>
  </si>
  <si>
    <t>No need to fill in metadata for documents</t>
  </si>
  <si>
    <t>The system uses original file names for report</t>
  </si>
  <si>
    <t>There are no word limits for test documents</t>
  </si>
  <si>
    <t>System displays text in chosen language only</t>
  </si>
  <si>
    <t>Can upload large document (thesis)</t>
  </si>
  <si>
    <t>Can download reports</t>
  </si>
  <si>
    <t>Results are saved in user's account and can be reviewed afterwards</t>
  </si>
  <si>
    <t>Highlights plagiarism found in online report</t>
  </si>
  <si>
    <t>Highlights plagiarism found in downloaded report</t>
  </si>
  <si>
    <t>Evidence of plagiarism demonstrated side-by-side with source in online report</t>
  </si>
  <si>
    <t>Evidence of plagiarism demonstrated side-by-side with source in downloaded report</t>
  </si>
  <si>
    <t>Document formating is not changed in report</t>
  </si>
  <si>
    <t>Document page numbers are shown in report</t>
  </si>
  <si>
    <t>No false positives seen in results</t>
  </si>
  <si>
    <t>Other usability aspects</t>
  </si>
  <si>
    <t>System costs are clearly named in system</t>
  </si>
  <si>
    <t>Can try the system for free</t>
  </si>
  <si>
    <t>Can be integrated with API</t>
  </si>
  <si>
    <t>Can be integrated with moodle</t>
  </si>
  <si>
    <t>Has call support</t>
  </si>
  <si>
    <t>Support speaks English</t>
  </si>
  <si>
    <t>No gramatical mistakes seen in website or reports</t>
  </si>
  <si>
    <t>No external advertisements</t>
  </si>
  <si>
    <t>07-tr-multisource-A</t>
  </si>
  <si>
    <t>07-tr-multisource-B</t>
  </si>
  <si>
    <t>07-tr-multisource-C</t>
  </si>
  <si>
    <t>07-sk-multisource-A</t>
  </si>
  <si>
    <t>07-sk-multisource-B</t>
  </si>
  <si>
    <t>07-sk-multisource-C</t>
  </si>
  <si>
    <t>Average - all systems</t>
  </si>
  <si>
    <t>Romanic</t>
  </si>
  <si>
    <t>Mulit-source</t>
  </si>
  <si>
    <t>Score</t>
  </si>
  <si>
    <t>Single-source vs. Multi-source</t>
  </si>
  <si>
    <t xml:space="preserve">(weighted average of single-source and multi-source scores. Weight = number of documents (i.e. multi-source scores have weight of 1/5)) </t>
  </si>
  <si>
    <t>Overall - weighted</t>
  </si>
  <si>
    <t>Simple average of language scores</t>
  </si>
  <si>
    <t>(weighted by number of documents per language)</t>
  </si>
  <si>
    <t>Language</t>
  </si>
  <si>
    <t>Language family</t>
  </si>
  <si>
    <t>All documents</t>
  </si>
  <si>
    <t>Total</t>
  </si>
  <si>
    <t>Upload multiple documents</t>
  </si>
  <si>
    <t>No metadata required</t>
  </si>
  <si>
    <t>Original filenames</t>
  </si>
  <si>
    <t>No word limit</t>
  </si>
  <si>
    <t>Text in a chosen language</t>
  </si>
  <si>
    <t>Large document</t>
  </si>
  <si>
    <t>Presentation of results</t>
  </si>
  <si>
    <t>Downloadable report</t>
  </si>
  <si>
    <t>Results saved</t>
  </si>
  <si>
    <t>Highlights text match online</t>
  </si>
  <si>
    <t>Highlights text match offline</t>
  </si>
  <si>
    <t>Side-by-side comparison online</t>
  </si>
  <si>
    <t>Side-by-side comparison offline</t>
  </si>
  <si>
    <t>Document formatting not changed</t>
  </si>
  <si>
    <t>Page numbers shown</t>
  </si>
  <si>
    <t>No false positives</t>
  </si>
  <si>
    <t>Costs clearly stated</t>
  </si>
  <si>
    <t>API integration</t>
  </si>
  <si>
    <t>Moodle integration</t>
  </si>
  <si>
    <t>No external advertisments</t>
  </si>
  <si>
    <t>EN - English</t>
  </si>
  <si>
    <t>DE - German</t>
  </si>
  <si>
    <t>CZ - Czech</t>
  </si>
  <si>
    <t>ES - Spanish</t>
  </si>
  <si>
    <t>IT - Italian</t>
  </si>
  <si>
    <t>SK - Slovak</t>
  </si>
  <si>
    <t>LV - Latvian</t>
  </si>
  <si>
    <t>TR -Turkish</t>
  </si>
  <si>
    <t>TR - Turkish</t>
  </si>
  <si>
    <t>Blog</t>
  </si>
  <si>
    <t>Difference</t>
  </si>
  <si>
    <t>#   of docu-ments</t>
  </si>
  <si>
    <t>4 \ 11</t>
  </si>
  <si>
    <t>5 \ 9</t>
  </si>
  <si>
    <t>5 \ 10</t>
  </si>
  <si>
    <t>Call support</t>
  </si>
  <si>
    <t>No grammatical mistakes</t>
  </si>
  <si>
    <t>Support in English</t>
  </si>
  <si>
    <t>Average performance</t>
  </si>
  <si>
    <t>Other features</t>
  </si>
  <si>
    <t>Perfect</t>
  </si>
  <si>
    <t>Free trial advertised on web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</si>
</sst>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.0"/>
  </numFmts>
  <fonts count="18">
    <font>
      <sz val="12"/>
      <color theme="1"/>
      <name val="Calibri"/>
      <family val="2"/>
      <scheme val="minor"/>
    </font>
    <font>
      <sz val="12"/>
      <color rgb="FF9C0006"/>
      <name val="Calibri"/>
      <family val="2"/>
      <charset val="238"/>
      <scheme val="minor"/>
    </font>
    <font>
      <b/>
      <sz val="11"/>
      <color rgb="FF000000"/>
      <name val="Liberation Sans"/>
      <charset val="238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9C57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trike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9C0006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Border="0" applyProtection="0"/>
    <xf numFmtId="9" fontId="14" fillId="0" borderId="0" applyFont="0" applyFill="0" applyBorder="0" applyAlignment="0" applyProtection="0"/>
  </cellStyleXfs>
  <cellXfs count="172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0" fillId="0" borderId="0" xfId="0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165" fontId="2" fillId="0" borderId="1" xfId="0" applyNumberFormat="1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165" fontId="2" fillId="0" borderId="5" xfId="0" applyNumberFormat="1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0" fillId="0" borderId="0" xfId="0" applyFont="1"/>
    <xf numFmtId="165" fontId="0" fillId="0" borderId="3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0" xfId="0" applyAlignment="1">
      <alignment horizontal="center" vertical="center" wrapText="1"/>
    </xf>
    <xf numFmtId="165" fontId="0" fillId="0" borderId="3" xfId="0" quotePrefix="1" applyNumberFormat="1" applyBorder="1" applyAlignment="1">
      <alignment horizontal="center"/>
    </xf>
    <xf numFmtId="165" fontId="0" fillId="0" borderId="8" xfId="0" quotePrefix="1" applyNumberFormat="1" applyBorder="1" applyAlignment="1">
      <alignment horizontal="center"/>
    </xf>
    <xf numFmtId="165" fontId="0" fillId="0" borderId="10" xfId="0" quotePrefix="1" applyNumberFormat="1" applyBorder="1" applyAlignment="1">
      <alignment horizontal="center"/>
    </xf>
    <xf numFmtId="165" fontId="0" fillId="0" borderId="11" xfId="0" quotePrefix="1" applyNumberFormat="1" applyBorder="1" applyAlignment="1">
      <alignment horizontal="center"/>
    </xf>
    <xf numFmtId="0" fontId="0" fillId="0" borderId="0" xfId="0" applyAlignment="1">
      <alignment horizontal="left" vertical="center" wrapText="1"/>
    </xf>
    <xf numFmtId="2" fontId="0" fillId="0" borderId="0" xfId="0" applyNumberFormat="1" applyFill="1" applyBorder="1"/>
    <xf numFmtId="0" fontId="0" fillId="0" borderId="17" xfId="0" applyBorder="1"/>
    <xf numFmtId="0" fontId="0" fillId="0" borderId="13" xfId="0" applyBorder="1"/>
    <xf numFmtId="0" fontId="0" fillId="0" borderId="15" xfId="0" applyBorder="1"/>
    <xf numFmtId="165" fontId="8" fillId="0" borderId="3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65" fontId="8" fillId="0" borderId="3" xfId="0" quotePrefix="1" applyNumberFormat="1" applyFont="1" applyBorder="1" applyAlignment="1">
      <alignment horizontal="center"/>
    </xf>
    <xf numFmtId="165" fontId="8" fillId="0" borderId="10" xfId="0" quotePrefix="1" applyNumberFormat="1" applyFont="1" applyBorder="1" applyAlignment="1">
      <alignment horizontal="center"/>
    </xf>
    <xf numFmtId="0" fontId="7" fillId="0" borderId="4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165" fontId="0" fillId="0" borderId="3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7" fillId="0" borderId="10" xfId="0" quotePrefix="1" applyNumberFormat="1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textRotation="90"/>
    </xf>
    <xf numFmtId="0" fontId="15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textRotation="90"/>
    </xf>
    <xf numFmtId="0" fontId="0" fillId="0" borderId="0" xfId="0" applyFont="1" applyFill="1"/>
    <xf numFmtId="0" fontId="15" fillId="0" borderId="1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/>
    </xf>
    <xf numFmtId="2" fontId="0" fillId="0" borderId="0" xfId="0" applyNumberFormat="1" applyFont="1"/>
    <xf numFmtId="0" fontId="0" fillId="0" borderId="0" xfId="0" applyFont="1" applyAlignment="1"/>
    <xf numFmtId="2" fontId="0" fillId="0" borderId="0" xfId="0" applyNumberFormat="1" applyFont="1" applyAlignment="1"/>
    <xf numFmtId="2" fontId="0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 vertical="top" wrapText="1"/>
    </xf>
    <xf numFmtId="2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Fill="1" applyAlignment="1">
      <alignment horizontal="center"/>
    </xf>
    <xf numFmtId="165" fontId="15" fillId="0" borderId="1" xfId="0" applyNumberFormat="1" applyFont="1" applyBorder="1" applyAlignment="1">
      <alignment horizontal="center" textRotation="9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5" fontId="15" fillId="0" borderId="1" xfId="0" applyNumberFormat="1" applyFont="1" applyFill="1" applyBorder="1" applyAlignment="1">
      <alignment horizontal="center" textRotation="90"/>
    </xf>
    <xf numFmtId="0" fontId="7" fillId="0" borderId="0" xfId="0" applyFont="1" applyFill="1" applyAlignment="1">
      <alignment horizontal="left"/>
    </xf>
    <xf numFmtId="165" fontId="16" fillId="0" borderId="0" xfId="1" applyNumberFormat="1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vertical="top" wrapText="1"/>
    </xf>
    <xf numFmtId="165" fontId="0" fillId="0" borderId="0" xfId="0" applyNumberFormat="1" applyFont="1" applyFill="1"/>
    <xf numFmtId="165" fontId="0" fillId="0" borderId="0" xfId="0" applyNumberFormat="1" applyFont="1" applyFill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2" fontId="17" fillId="0" borderId="0" xfId="0" applyNumberFormat="1" applyFont="1" applyAlignment="1">
      <alignment horizontal="center"/>
    </xf>
    <xf numFmtId="0" fontId="15" fillId="0" borderId="0" xfId="0" applyFont="1" applyFill="1" applyBorder="1" applyAlignment="1">
      <alignment horizontal="center" textRotation="90"/>
    </xf>
    <xf numFmtId="0" fontId="15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4" borderId="0" xfId="0" applyFont="1" applyFill="1" applyAlignment="1">
      <alignment horizontal="right" vertical="center"/>
    </xf>
    <xf numFmtId="49" fontId="0" fillId="4" borderId="0" xfId="0" applyNumberFormat="1" applyFont="1" applyFill="1"/>
    <xf numFmtId="49" fontId="0" fillId="4" borderId="0" xfId="0" applyNumberFormat="1" applyFont="1" applyFill="1" applyAlignment="1">
      <alignment wrapText="1"/>
    </xf>
    <xf numFmtId="0" fontId="0" fillId="4" borderId="0" xfId="0" applyFont="1" applyFill="1"/>
    <xf numFmtId="49" fontId="0" fillId="4" borderId="17" xfId="0" applyNumberFormat="1" applyFont="1" applyFill="1" applyBorder="1"/>
    <xf numFmtId="49" fontId="0" fillId="4" borderId="26" xfId="0" applyNumberFormat="1" applyFont="1" applyFill="1" applyBorder="1" applyAlignment="1">
      <alignment wrapText="1"/>
    </xf>
    <xf numFmtId="49" fontId="0" fillId="4" borderId="31" xfId="0" applyNumberFormat="1" applyFont="1" applyFill="1" applyBorder="1"/>
    <xf numFmtId="49" fontId="0" fillId="4" borderId="32" xfId="0" applyNumberFormat="1" applyFont="1" applyFill="1" applyBorder="1" applyAlignment="1">
      <alignment wrapText="1"/>
    </xf>
    <xf numFmtId="49" fontId="0" fillId="4" borderId="35" xfId="0" applyNumberFormat="1" applyFont="1" applyFill="1" applyBorder="1"/>
    <xf numFmtId="49" fontId="0" fillId="4" borderId="36" xfId="0" applyNumberFormat="1" applyFont="1" applyFill="1" applyBorder="1" applyAlignment="1">
      <alignment wrapText="1"/>
    </xf>
    <xf numFmtId="49" fontId="7" fillId="4" borderId="20" xfId="0" applyNumberFormat="1" applyFont="1" applyFill="1" applyBorder="1"/>
    <xf numFmtId="49" fontId="7" fillId="4" borderId="0" xfId="0" applyNumberFormat="1" applyFont="1" applyFill="1" applyAlignment="1">
      <alignment wrapText="1"/>
    </xf>
    <xf numFmtId="49" fontId="7" fillId="4" borderId="21" xfId="0" applyNumberFormat="1" applyFont="1" applyFill="1" applyBorder="1" applyAlignment="1">
      <alignment wrapText="1"/>
    </xf>
    <xf numFmtId="0" fontId="0" fillId="4" borderId="17" xfId="0" applyFont="1" applyFill="1" applyBorder="1"/>
    <xf numFmtId="0" fontId="0" fillId="4" borderId="0" xfId="0" applyFont="1" applyFill="1" applyAlignment="1">
      <alignment wrapText="1"/>
    </xf>
    <xf numFmtId="0" fontId="0" fillId="4" borderId="26" xfId="0" applyFont="1" applyFill="1" applyBorder="1" applyAlignment="1">
      <alignment wrapText="1"/>
    </xf>
    <xf numFmtId="0" fontId="0" fillId="4" borderId="31" xfId="0" applyFont="1" applyFill="1" applyBorder="1"/>
    <xf numFmtId="0" fontId="0" fillId="4" borderId="32" xfId="0" applyFont="1" applyFill="1" applyBorder="1"/>
    <xf numFmtId="0" fontId="0" fillId="4" borderId="32" xfId="0" applyFont="1" applyFill="1" applyBorder="1" applyAlignment="1">
      <alignment wrapText="1"/>
    </xf>
    <xf numFmtId="0" fontId="0" fillId="4" borderId="35" xfId="0" applyFont="1" applyFill="1" applyBorder="1"/>
    <xf numFmtId="0" fontId="0" fillId="4" borderId="36" xfId="0" applyFont="1" applyFill="1" applyBorder="1" applyAlignment="1">
      <alignment wrapText="1"/>
    </xf>
    <xf numFmtId="49" fontId="15" fillId="4" borderId="20" xfId="0" applyNumberFormat="1" applyFont="1" applyFill="1" applyBorder="1"/>
    <xf numFmtId="49" fontId="15" fillId="4" borderId="0" xfId="0" applyNumberFormat="1" applyFont="1" applyFill="1"/>
    <xf numFmtId="49" fontId="15" fillId="4" borderId="21" xfId="0" applyNumberFormat="1" applyFont="1" applyFill="1" applyBorder="1"/>
    <xf numFmtId="0" fontId="15" fillId="4" borderId="20" xfId="0" applyFont="1" applyFill="1" applyBorder="1"/>
    <xf numFmtId="0" fontId="15" fillId="4" borderId="0" xfId="0" applyFont="1" applyFill="1"/>
    <xf numFmtId="0" fontId="15" fillId="4" borderId="21" xfId="0" applyFont="1" applyFill="1" applyBorder="1"/>
    <xf numFmtId="0" fontId="15" fillId="4" borderId="22" xfId="91" applyFont="1" applyFill="1" applyBorder="1" applyAlignment="1">
      <alignment horizontal="center" textRotation="90"/>
    </xf>
    <xf numFmtId="0" fontId="15" fillId="4" borderId="23" xfId="91" applyFont="1" applyFill="1" applyBorder="1" applyAlignment="1">
      <alignment horizontal="center" textRotation="90"/>
    </xf>
    <xf numFmtId="0" fontId="15" fillId="4" borderId="24" xfId="91" applyFont="1" applyFill="1" applyBorder="1" applyAlignment="1">
      <alignment horizontal="center" textRotation="90"/>
    </xf>
    <xf numFmtId="0" fontId="15" fillId="4" borderId="25" xfId="91" applyFont="1" applyFill="1" applyBorder="1" applyAlignment="1">
      <alignment horizontal="center" textRotation="90"/>
    </xf>
    <xf numFmtId="0" fontId="5" fillId="4" borderId="0" xfId="0" applyFont="1" applyFill="1" applyAlignment="1">
      <alignment horizontal="right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15" fillId="4" borderId="22" xfId="91" applyFont="1" applyFill="1" applyBorder="1" applyAlignment="1">
      <alignment horizontal="center" vertical="center"/>
    </xf>
    <xf numFmtId="0" fontId="15" fillId="4" borderId="23" xfId="91" applyFont="1" applyFill="1" applyBorder="1" applyAlignment="1">
      <alignment horizontal="center" vertical="center"/>
    </xf>
    <xf numFmtId="0" fontId="15" fillId="4" borderId="40" xfId="9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9" fontId="0" fillId="0" borderId="0" xfId="92" applyFont="1" applyAlignment="1">
      <alignment horizontal="center"/>
    </xf>
    <xf numFmtId="2" fontId="0" fillId="0" borderId="0" xfId="0" applyNumberFormat="1" applyAlignment="1">
      <alignment horizontal="center"/>
    </xf>
    <xf numFmtId="2" fontId="10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textRotation="90"/>
    </xf>
    <xf numFmtId="0" fontId="7" fillId="0" borderId="6" xfId="0" applyFont="1" applyBorder="1" applyAlignment="1">
      <alignment horizontal="center" textRotation="90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0" borderId="18" xfId="0" applyBorder="1"/>
    <xf numFmtId="165" fontId="0" fillId="0" borderId="13" xfId="0" applyNumberFormat="1" applyBorder="1"/>
    <xf numFmtId="165" fontId="0" fillId="0" borderId="18" xfId="0" applyNumberFormat="1" applyBorder="1"/>
    <xf numFmtId="165" fontId="0" fillId="0" borderId="15" xfId="0" applyNumberFormat="1" applyBorder="1"/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</cellXfs>
  <cellStyles count="93">
    <cellStyle name="Hypertextový odkaz" xfId="2" builtinId="8" hidden="1"/>
    <cellStyle name="Hypertextový odkaz" xfId="4" builtinId="8" hidden="1"/>
    <cellStyle name="Hypertextový odkaz" xfId="6" builtinId="8" hidden="1"/>
    <cellStyle name="Hypertextový odkaz" xfId="8" builtinId="8" hidden="1"/>
    <cellStyle name="Hypertextový odkaz" xfId="10" builtinId="8" hidden="1"/>
    <cellStyle name="Hypertextový odkaz" xfId="12" builtinId="8" hidden="1"/>
    <cellStyle name="Hypertextový odkaz" xfId="14" builtinId="8" hidden="1"/>
    <cellStyle name="Hypertextový odkaz" xfId="16" builtinId="8" hidden="1"/>
    <cellStyle name="Hypertextový odkaz" xfId="18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Hypertextový odkaz" xfId="39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Hypertextový odkaz" xfId="47" builtinId="8" hidden="1"/>
    <cellStyle name="Hypertextový odkaz" xfId="49" builtinId="8" hidden="1"/>
    <cellStyle name="Hypertextový odkaz" xfId="51" builtinId="8" hidden="1"/>
    <cellStyle name="Hypertextový odkaz" xfId="53" builtinId="8" hidden="1"/>
    <cellStyle name="Hypertextový odkaz" xfId="55" builtinId="8" hidden="1"/>
    <cellStyle name="Hypertextový odkaz" xfId="57" builtinId="8" hidden="1"/>
    <cellStyle name="Hypertextový odkaz" xfId="59" builtinId="8" hidden="1"/>
    <cellStyle name="Hypertextový odkaz" xfId="61" builtinId="8" hidden="1"/>
    <cellStyle name="Hypertextový odkaz" xfId="63" builtinId="8" hidden="1"/>
    <cellStyle name="Hypertextový odkaz" xfId="65" builtinId="8" hidden="1"/>
    <cellStyle name="Hypertextový odkaz" xfId="67" builtinId="8" hidden="1"/>
    <cellStyle name="Hypertextový odkaz" xfId="69" builtinId="8" hidden="1"/>
    <cellStyle name="Hypertextový odkaz" xfId="71" builtinId="8" hidden="1"/>
    <cellStyle name="Hypertextový odkaz" xfId="73" builtinId="8" hidden="1"/>
    <cellStyle name="Hypertextový odkaz" xfId="75" builtinId="8" hidden="1"/>
    <cellStyle name="Hypertextový odkaz" xfId="77" builtinId="8" hidden="1"/>
    <cellStyle name="Hypertextový odkaz" xfId="79" builtinId="8" hidden="1"/>
    <cellStyle name="Hypertextový odkaz" xfId="81" builtinId="8" hidden="1"/>
    <cellStyle name="Hypertextový odkaz" xfId="83" builtinId="8" hidden="1"/>
    <cellStyle name="Hypertextový odkaz" xfId="85" builtinId="8" hidden="1"/>
    <cellStyle name="Hypertextový odkaz" xfId="87" builtinId="8" hidden="1"/>
    <cellStyle name="Hypertextový odkaz" xfId="89" builtinId="8" hidden="1"/>
    <cellStyle name="Neutrální 2" xfId="20" xr:uid="{00000000-0005-0000-0000-00002C000000}"/>
    <cellStyle name="Normal 2" xfId="91" xr:uid="{00000000-0005-0000-0000-00002D000000}"/>
    <cellStyle name="Normální" xfId="0" builtinId="0"/>
    <cellStyle name="Použitý hypertextový odkaz" xfId="3" builtinId="9" hidden="1"/>
    <cellStyle name="Použitý hypertextový odkaz" xfId="5" builtinId="9" hidden="1"/>
    <cellStyle name="Použitý hypertextový odkaz" xfId="7" builtinId="9" hidden="1"/>
    <cellStyle name="Použitý hypertextový odkaz" xfId="9" builtinId="9" hidden="1"/>
    <cellStyle name="Použitý hypertextový odkaz" xfId="11" builtinId="9" hidden="1"/>
    <cellStyle name="Použitý hypertextový odkaz" xfId="13" builtinId="9" hidden="1"/>
    <cellStyle name="Použitý hypertextový odkaz" xfId="15" builtinId="9" hidden="1"/>
    <cellStyle name="Použitý hypertextový odkaz" xfId="17" builtinId="9" hidden="1"/>
    <cellStyle name="Použitý hypertextový odkaz" xfId="19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  <cellStyle name="Použitý hypertextový odkaz" xfId="40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  <cellStyle name="Použitý hypertextový odkaz" xfId="48" builtinId="9" hidden="1"/>
    <cellStyle name="Použitý hypertextový odkaz" xfId="50" builtinId="9" hidden="1"/>
    <cellStyle name="Použitý hypertextový odkaz" xfId="52" builtinId="9" hidden="1"/>
    <cellStyle name="Použitý hypertextový odkaz" xfId="54" builtinId="9" hidden="1"/>
    <cellStyle name="Použitý hypertextový odkaz" xfId="56" builtinId="9" hidden="1"/>
    <cellStyle name="Použitý hypertextový odkaz" xfId="58" builtinId="9" hidden="1"/>
    <cellStyle name="Použitý hypertextový odkaz" xfId="60" builtinId="9" hidden="1"/>
    <cellStyle name="Použitý hypertextový odkaz" xfId="62" builtinId="9" hidden="1"/>
    <cellStyle name="Použitý hypertextový odkaz" xfId="64" builtinId="9" hidden="1"/>
    <cellStyle name="Použitý hypertextový odkaz" xfId="66" builtinId="9" hidden="1"/>
    <cellStyle name="Použitý hypertextový odkaz" xfId="68" builtinId="9" hidden="1"/>
    <cellStyle name="Použitý hypertextový odkaz" xfId="70" builtinId="9" hidden="1"/>
    <cellStyle name="Použitý hypertextový odkaz" xfId="72" builtinId="9" hidden="1"/>
    <cellStyle name="Použitý hypertextový odkaz" xfId="74" builtinId="9" hidden="1"/>
    <cellStyle name="Použitý hypertextový odkaz" xfId="76" builtinId="9" hidden="1"/>
    <cellStyle name="Použitý hypertextový odkaz" xfId="78" builtinId="9" hidden="1"/>
    <cellStyle name="Použitý hypertextový odkaz" xfId="80" builtinId="9" hidden="1"/>
    <cellStyle name="Použitý hypertextový odkaz" xfId="82" builtinId="9" hidden="1"/>
    <cellStyle name="Použitý hypertextový odkaz" xfId="84" builtinId="9" hidden="1"/>
    <cellStyle name="Použitý hypertextový odkaz" xfId="86" builtinId="9" hidden="1"/>
    <cellStyle name="Použitý hypertextový odkaz" xfId="88" builtinId="9" hidden="1"/>
    <cellStyle name="Použitý hypertextový odkaz" xfId="90" builtinId="9" hidden="1"/>
    <cellStyle name="Procenta" xfId="92" builtinId="5"/>
    <cellStyle name="Špatně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Coverage and Usability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'Overall chart'!$A$10</c:f>
              <c:strCache>
                <c:ptCount val="1"/>
                <c:pt idx="0">
                  <c:v>Akademia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398992020159655E-2"/>
                  <c:y val="-2.52427184466019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50-4641-9767-69BAD196F2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'Overall chart'!$B$10</c:f>
              <c:numCache>
                <c:formatCode>0.00</c:formatCode>
                <c:ptCount val="1"/>
                <c:pt idx="0">
                  <c:v>1.9601898101898103</c:v>
                </c:pt>
              </c:numCache>
            </c:numRef>
          </c:xVal>
          <c:yVal>
            <c:numRef>
              <c:f>'Overall chart'!$C$10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CB-4511-BBB1-FA255E5DDA26}"/>
            </c:ext>
          </c:extLst>
        </c:ser>
        <c:ser>
          <c:idx val="1"/>
          <c:order val="1"/>
          <c:tx>
            <c:strRef>
              <c:f>'Overall chart'!$A$11</c:f>
              <c:strCache>
                <c:ptCount val="1"/>
                <c:pt idx="0">
                  <c:v>Copyscape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'Overall chart'!$B$11</c:f>
              <c:numCache>
                <c:formatCode>0.00</c:formatCode>
                <c:ptCount val="1"/>
                <c:pt idx="0">
                  <c:v>2.333282342657343</c:v>
                </c:pt>
              </c:numCache>
            </c:numRef>
          </c:xVal>
          <c:yVal>
            <c:numRef>
              <c:f>'Overall chart'!$C$11</c:f>
              <c:numCache>
                <c:formatCode>General</c:formatCode>
                <c:ptCount val="1"/>
                <c:pt idx="0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CB-4511-BBB1-FA255E5DDA26}"/>
            </c:ext>
          </c:extLst>
        </c:ser>
        <c:ser>
          <c:idx val="2"/>
          <c:order val="2"/>
          <c:tx>
            <c:strRef>
              <c:f>'Overall chart'!$A$12</c:f>
              <c:strCache>
                <c:ptCount val="1"/>
                <c:pt idx="0">
                  <c:v>Docol©c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9792120693019279E-2"/>
                  <c:y val="-8.86262518156104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4CB-4511-BBB1-FA255E5DD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'Overall chart'!$B$12</c:f>
              <c:numCache>
                <c:formatCode>0.00</c:formatCode>
                <c:ptCount val="1"/>
                <c:pt idx="0">
                  <c:v>2.1840981934731936</c:v>
                </c:pt>
              </c:numCache>
            </c:numRef>
          </c:xVal>
          <c:yVal>
            <c:numRef>
              <c:f>'Overall chart'!$C$12</c:f>
              <c:numCache>
                <c:formatCode>General</c:formatCode>
                <c:ptCount val="1"/>
                <c:pt idx="0">
                  <c:v>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CB-4511-BBB1-FA255E5DDA26}"/>
            </c:ext>
          </c:extLst>
        </c:ser>
        <c:ser>
          <c:idx val="3"/>
          <c:order val="3"/>
          <c:tx>
            <c:strRef>
              <c:f>'Overall chart'!$A$14</c:f>
              <c:strCache>
                <c:ptCount val="1"/>
                <c:pt idx="0">
                  <c:v>DPV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'Overall chart'!$B$14</c:f>
              <c:numCache>
                <c:formatCode>0.00</c:formatCode>
                <c:ptCount val="1"/>
                <c:pt idx="0">
                  <c:v>0.76142919580419588</c:v>
                </c:pt>
              </c:numCache>
            </c:numRef>
          </c:xVal>
          <c:yVal>
            <c:numRef>
              <c:f>'Overall chart'!$C$14</c:f>
              <c:numCache>
                <c:formatCode>General</c:formatCode>
                <c:ptCount val="1"/>
                <c:pt idx="0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4CB-4511-BBB1-FA255E5DDA26}"/>
            </c:ext>
          </c:extLst>
        </c:ser>
        <c:ser>
          <c:idx val="4"/>
          <c:order val="4"/>
          <c:tx>
            <c:strRef>
              <c:f>'Overall chart'!$A$15</c:f>
              <c:strCache>
                <c:ptCount val="1"/>
                <c:pt idx="0">
                  <c:v>intihal.net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'Overall chart'!$B$15</c:f>
              <c:numCache>
                <c:formatCode>0.00</c:formatCode>
                <c:ptCount val="1"/>
                <c:pt idx="0">
                  <c:v>0.84093094405594415</c:v>
                </c:pt>
              </c:numCache>
            </c:numRef>
          </c:xVal>
          <c:yVal>
            <c:numRef>
              <c:f>'Overall chart'!$C$15</c:f>
              <c:numCache>
                <c:formatCode>General</c:formatCode>
                <c:ptCount val="1"/>
                <c:pt idx="0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4CB-4511-BBB1-FA255E5DDA26}"/>
            </c:ext>
          </c:extLst>
        </c:ser>
        <c:ser>
          <c:idx val="5"/>
          <c:order val="5"/>
          <c:tx>
            <c:strRef>
              <c:f>'Overall chart'!$A$16</c:f>
              <c:strCache>
                <c:ptCount val="1"/>
                <c:pt idx="0">
                  <c:v>PlagAware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357135062023169E-2"/>
                  <c:y val="2.19955660882195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4CB-4511-BBB1-FA255E5DD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'Overall chart'!$B$16</c:f>
              <c:numCache>
                <c:formatCode>0.00</c:formatCode>
                <c:ptCount val="1"/>
                <c:pt idx="0">
                  <c:v>2.6819711538461539</c:v>
                </c:pt>
              </c:numCache>
            </c:numRef>
          </c:xVal>
          <c:yVal>
            <c:numRef>
              <c:f>'Overall chart'!$C$16</c:f>
              <c:numCache>
                <c:formatCode>General</c:formatCode>
                <c:ptCount val="1"/>
                <c:pt idx="0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4CB-4511-BBB1-FA255E5DDA26}"/>
            </c:ext>
          </c:extLst>
        </c:ser>
        <c:ser>
          <c:idx val="6"/>
          <c:order val="6"/>
          <c:tx>
            <c:strRef>
              <c:f>'Overall chart'!$A$17</c:f>
              <c:strCache>
                <c:ptCount val="1"/>
                <c:pt idx="0">
                  <c:v>PlagiarismCheck.org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3577725464729279"/>
                  <c:y val="-2.22672064777328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4CB-4511-BBB1-FA255E5DD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'Overall chart'!$B$17</c:f>
              <c:numCache>
                <c:formatCode>0.00</c:formatCode>
                <c:ptCount val="1"/>
                <c:pt idx="0">
                  <c:v>2.5795072115384614</c:v>
                </c:pt>
              </c:numCache>
            </c:numRef>
          </c:xVal>
          <c:yVal>
            <c:numRef>
              <c:f>'Overall chart'!$C$17</c:f>
              <c:numCache>
                <c:formatCode>General</c:formatCode>
                <c:ptCount val="1"/>
                <c:pt idx="0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4CB-4511-BBB1-FA255E5DDA26}"/>
            </c:ext>
          </c:extLst>
        </c:ser>
        <c:ser>
          <c:idx val="7"/>
          <c:order val="7"/>
          <c:tx>
            <c:strRef>
              <c:f>'Overall chart'!$A$18</c:f>
              <c:strCache>
                <c:ptCount val="1"/>
                <c:pt idx="0">
                  <c:v>Plagiarism Software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7866508811556049E-2"/>
                  <c:y val="1.907774634966745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50-4641-9767-69BAD196F2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'Overall chart'!$B$18</c:f>
              <c:numCache>
                <c:formatCode>0.00</c:formatCode>
                <c:ptCount val="1"/>
                <c:pt idx="0">
                  <c:v>1.7225524475524474</c:v>
                </c:pt>
              </c:numCache>
            </c:numRef>
          </c:xVal>
          <c:yVal>
            <c:numRef>
              <c:f>'Overall chart'!$C$18</c:f>
              <c:numCache>
                <c:formatCode>General</c:formatCode>
                <c:ptCount val="1"/>
                <c:pt idx="0">
                  <c:v>18.5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4CB-4511-BBB1-FA255E5DDA26}"/>
            </c:ext>
          </c:extLst>
        </c:ser>
        <c:ser>
          <c:idx val="8"/>
          <c:order val="8"/>
          <c:tx>
            <c:strRef>
              <c:f>'Overall chart'!$A$19</c:f>
              <c:strCache>
                <c:ptCount val="1"/>
                <c:pt idx="0">
                  <c:v>PlagScan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917525773195878E-2"/>
                  <c:y val="-2.157920549288868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4CB-4511-BBB1-FA255E5DD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'Overall chart'!$B$19</c:f>
              <c:numCache>
                <c:formatCode>0.00</c:formatCode>
                <c:ptCount val="1"/>
                <c:pt idx="0">
                  <c:v>2.6762092074592072</c:v>
                </c:pt>
              </c:numCache>
            </c:numRef>
          </c:xVal>
          <c:yVal>
            <c:numRef>
              <c:f>'Overall chart'!$C$19</c:f>
              <c:numCache>
                <c:formatCode>General</c:formatCode>
                <c:ptCount val="1"/>
                <c:pt idx="0">
                  <c:v>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4CB-4511-BBB1-FA255E5DDA26}"/>
            </c:ext>
          </c:extLst>
        </c:ser>
        <c:ser>
          <c:idx val="9"/>
          <c:order val="9"/>
          <c:tx>
            <c:strRef>
              <c:f>'Overall chart'!$A$20</c:f>
              <c:strCache>
                <c:ptCount val="1"/>
                <c:pt idx="0">
                  <c:v>StrikePlagiarism.com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0475714895150855E-2"/>
                  <c:y val="-4.645516397828911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4CB-4511-BBB1-FA255E5DD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'Overall chart'!$B$20</c:f>
              <c:numCache>
                <c:formatCode>0.00</c:formatCode>
                <c:ptCount val="1"/>
                <c:pt idx="0">
                  <c:v>2.6556599650349653</c:v>
                </c:pt>
              </c:numCache>
            </c:numRef>
          </c:xVal>
          <c:yVal>
            <c:numRef>
              <c:f>'Overall chart'!$C$20</c:f>
              <c:numCache>
                <c:formatCode>General</c:formatCode>
                <c:ptCount val="1"/>
                <c:pt idx="0">
                  <c:v>32.5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4CB-4511-BBB1-FA255E5DDA26}"/>
            </c:ext>
          </c:extLst>
        </c:ser>
        <c:ser>
          <c:idx val="10"/>
          <c:order val="10"/>
          <c:tx>
            <c:strRef>
              <c:f>'Overall chart'!$A$21</c:f>
              <c:strCache>
                <c:ptCount val="1"/>
                <c:pt idx="0">
                  <c:v>Turnitin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305089698839131E-2"/>
                  <c:y val="-1.821862348178141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4CB-4511-BBB1-FA255E5DD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'Overall chart'!$B$21</c:f>
              <c:numCache>
                <c:formatCode>0.00</c:formatCode>
                <c:ptCount val="1"/>
                <c:pt idx="0">
                  <c:v>2.6366677593240095</c:v>
                </c:pt>
              </c:numCache>
            </c:numRef>
          </c:xVal>
          <c:yVal>
            <c:numRef>
              <c:f>'Overall chart'!$C$21</c:f>
              <c:numCache>
                <c:formatCode>General</c:formatCode>
                <c:ptCount val="1"/>
                <c:pt idx="0">
                  <c:v>36.5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4CB-4511-BBB1-FA255E5DDA26}"/>
            </c:ext>
          </c:extLst>
        </c:ser>
        <c:ser>
          <c:idx val="11"/>
          <c:order val="11"/>
          <c:tx>
            <c:strRef>
              <c:f>'Overall chart'!$A$22</c:f>
              <c:strCache>
                <c:ptCount val="1"/>
                <c:pt idx="0">
                  <c:v>Unicheck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11095053689477E-2"/>
                  <c:y val="-2.532589251586273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4CB-4511-BBB1-FA255E5DD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'Overall chart'!$B$22</c:f>
              <c:numCache>
                <c:formatCode>0.00</c:formatCode>
                <c:ptCount val="1"/>
                <c:pt idx="0">
                  <c:v>2.2888986013986017</c:v>
                </c:pt>
              </c:numCache>
            </c:numRef>
          </c:xVal>
          <c:yVal>
            <c:numRef>
              <c:f>'Overall chart'!$C$22</c:f>
              <c:numCache>
                <c:formatCode>General</c:formatCode>
                <c:ptCount val="1"/>
                <c:pt idx="0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4CB-4511-BBB1-FA255E5DDA26}"/>
            </c:ext>
          </c:extLst>
        </c:ser>
        <c:ser>
          <c:idx val="12"/>
          <c:order val="12"/>
          <c:tx>
            <c:strRef>
              <c:f>'Overall chart'!$A$23</c:f>
              <c:strCache>
                <c:ptCount val="1"/>
                <c:pt idx="0">
                  <c:v>Urkund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'Overall chart'!$B$23</c:f>
              <c:numCache>
                <c:formatCode>0.00</c:formatCode>
                <c:ptCount val="1"/>
                <c:pt idx="0">
                  <c:v>2.9393575174825171</c:v>
                </c:pt>
              </c:numCache>
            </c:numRef>
          </c:xVal>
          <c:yVal>
            <c:numRef>
              <c:f>'Overall chart'!$C$23</c:f>
              <c:numCache>
                <c:formatCode>General</c:formatCode>
                <c:ptCount val="1"/>
                <c:pt idx="0">
                  <c:v>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4CB-4511-BBB1-FA255E5DDA26}"/>
            </c:ext>
          </c:extLst>
        </c:ser>
        <c:ser>
          <c:idx val="13"/>
          <c:order val="13"/>
          <c:tx>
            <c:strRef>
              <c:f>'Overall chart'!$A$24</c:f>
              <c:strCache>
                <c:ptCount val="1"/>
                <c:pt idx="0">
                  <c:v>Viper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958795356765974E-2"/>
                  <c:y val="2.46458286843699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CB-4511-BBB1-FA255E5DD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'Overall chart'!$B$24</c:f>
              <c:numCache>
                <c:formatCode>0.00</c:formatCode>
                <c:ptCount val="1"/>
                <c:pt idx="0">
                  <c:v>1.9676136363636363</c:v>
                </c:pt>
              </c:numCache>
            </c:numRef>
          </c:xVal>
          <c:yVal>
            <c:numRef>
              <c:f>'Overall chart'!$C$24</c:f>
              <c:numCache>
                <c:formatCode>General</c:formatCode>
                <c:ptCount val="1"/>
                <c:pt idx="0">
                  <c:v>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4CB-4511-BBB1-FA255E5DDA26}"/>
            </c:ext>
          </c:extLst>
        </c:ser>
        <c:ser>
          <c:idx val="14"/>
          <c:order val="14"/>
          <c:tx>
            <c:strRef>
              <c:f>'Overall chart'!$A$13</c:f>
              <c:strCache>
                <c:ptCount val="1"/>
                <c:pt idx="0">
                  <c:v>Dupli Checker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1134020618556701E-2"/>
                  <c:y val="2.550269740068661E-2"/>
                </c:manualLayout>
              </c:layout>
              <c:tx>
                <c:rich>
                  <a:bodyPr/>
                  <a:lstStyle/>
                  <a:p>
                    <a:fld id="{EED88710-9EC2-4211-AE34-FD3F5FC088C2}" type="SERIESNAME">
                      <a:rPr lang="en-US" sz="1200" baseline="0"/>
                      <a:pPr/>
                      <a:t>[NÁZEV ŘADY]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84CB-4511-BBB1-FA255E5DDA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'Overall chart'!$B$13</c:f>
              <c:numCache>
                <c:formatCode>0.00</c:formatCode>
                <c:ptCount val="1"/>
                <c:pt idx="0">
                  <c:v>0.75503975191475181</c:v>
                </c:pt>
              </c:numCache>
            </c:numRef>
          </c:xVal>
          <c:yVal>
            <c:numRef>
              <c:f>'Overall chart'!$C$13</c:f>
              <c:numCache>
                <c:formatCode>General</c:formatCode>
                <c:ptCount val="1"/>
                <c:pt idx="0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4CB-4511-BBB1-FA255E5DD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362392"/>
        <c:axId val="-2130360584"/>
      </c:scatterChart>
      <c:valAx>
        <c:axId val="-2130362392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2130360584"/>
        <c:crosses val="autoZero"/>
        <c:crossBetween val="midCat"/>
        <c:majorUnit val="0.25"/>
      </c:valAx>
      <c:valAx>
        <c:axId val="-2130360584"/>
        <c:scaling>
          <c:orientation val="minMax"/>
          <c:max val="4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2130362392"/>
        <c:crosses val="autoZero"/>
        <c:crossBetween val="midCat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2</xdr:row>
      <xdr:rowOff>38100</xdr:rowOff>
    </xdr:from>
    <xdr:to>
      <xdr:col>28</xdr:col>
      <xdr:colOff>184150</xdr:colOff>
      <xdr:row>34</xdr:row>
      <xdr:rowOff>63500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DB70AFF-DEAC-2C4A-90C6-B1174C6F8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1"/>
  <sheetViews>
    <sheetView showGridLines="0" workbookViewId="0"/>
  </sheetViews>
  <sheetFormatPr baseColWidth="10" defaultColWidth="11" defaultRowHeight="16"/>
  <cols>
    <col min="1" max="1" width="3.83203125" customWidth="1"/>
    <col min="2" max="2" width="18.6640625" bestFit="1" customWidth="1"/>
    <col min="3" max="3" width="11.6640625" bestFit="1" customWidth="1"/>
    <col min="4" max="4" width="3.83203125" customWidth="1"/>
    <col min="5" max="5" width="18.6640625" bestFit="1" customWidth="1"/>
    <col min="7" max="7" width="3.83203125" customWidth="1"/>
    <col min="8" max="8" width="18.6640625" bestFit="1" customWidth="1"/>
  </cols>
  <sheetData>
    <row r="1" spans="2:11">
      <c r="B1" s="168" t="s">
        <v>142</v>
      </c>
      <c r="C1" s="169"/>
      <c r="E1" s="168" t="s">
        <v>180</v>
      </c>
      <c r="F1" s="169"/>
      <c r="H1" s="168" t="s">
        <v>116</v>
      </c>
      <c r="I1" s="169"/>
    </row>
    <row r="2" spans="2:11" s="23" customFormat="1" ht="17">
      <c r="B2" s="163" t="s">
        <v>114</v>
      </c>
      <c r="C2" s="161" t="s">
        <v>181</v>
      </c>
      <c r="D2" s="162"/>
      <c r="E2" s="163" t="s">
        <v>114</v>
      </c>
      <c r="F2" s="161" t="s">
        <v>181</v>
      </c>
      <c r="G2" s="162"/>
      <c r="H2" s="163" t="s">
        <v>114</v>
      </c>
      <c r="I2" s="161" t="s">
        <v>181</v>
      </c>
    </row>
    <row r="3" spans="2:11">
      <c r="B3" s="21" t="s">
        <v>1</v>
      </c>
      <c r="C3" s="165">
        <v>2.7172619047619047</v>
      </c>
      <c r="E3" s="21" t="s">
        <v>4</v>
      </c>
      <c r="F3" s="165">
        <v>3.2913043478260868</v>
      </c>
      <c r="H3" s="21" t="s">
        <v>5</v>
      </c>
      <c r="I3" s="31">
        <v>43</v>
      </c>
      <c r="K3" s="28"/>
    </row>
    <row r="4" spans="2:11">
      <c r="B4" s="21" t="s">
        <v>106</v>
      </c>
      <c r="C4" s="165">
        <v>2.5327380952380953</v>
      </c>
      <c r="E4" s="21" t="s">
        <v>1</v>
      </c>
      <c r="F4" s="165">
        <v>3.1130434782608694</v>
      </c>
      <c r="H4" s="21" t="s">
        <v>1</v>
      </c>
      <c r="I4" s="31">
        <v>42</v>
      </c>
    </row>
    <row r="5" spans="2:11">
      <c r="B5" s="21" t="s">
        <v>108</v>
      </c>
      <c r="C5" s="165">
        <v>2.4672619047619051</v>
      </c>
      <c r="E5" s="21" t="s">
        <v>5</v>
      </c>
      <c r="F5" s="165">
        <v>2.8521739130434782</v>
      </c>
      <c r="H5" s="21" t="s">
        <v>42</v>
      </c>
      <c r="I5" s="31">
        <v>38</v>
      </c>
    </row>
    <row r="6" spans="2:11">
      <c r="B6" s="21" t="s">
        <v>2</v>
      </c>
      <c r="C6" s="165">
        <v>2.4642857142857149</v>
      </c>
      <c r="E6" s="21" t="s">
        <v>108</v>
      </c>
      <c r="F6" s="165">
        <v>2.491304347826087</v>
      </c>
      <c r="H6" s="21" t="s">
        <v>2</v>
      </c>
      <c r="I6" s="31">
        <v>36.5</v>
      </c>
    </row>
    <row r="7" spans="2:11">
      <c r="B7" s="30" t="s">
        <v>5</v>
      </c>
      <c r="C7" s="166">
        <v>2.4300595238095242</v>
      </c>
      <c r="E7" s="30" t="s">
        <v>2</v>
      </c>
      <c r="F7" s="166">
        <v>2.4695652173913043</v>
      </c>
      <c r="H7" s="30" t="s">
        <v>138</v>
      </c>
      <c r="I7" s="164">
        <v>36</v>
      </c>
    </row>
    <row r="8" spans="2:11">
      <c r="B8" s="21" t="s">
        <v>42</v>
      </c>
      <c r="C8" s="165">
        <v>2.2946428571428572</v>
      </c>
      <c r="E8" s="21" t="s">
        <v>138</v>
      </c>
      <c r="F8" s="165">
        <v>1.9869565217391305</v>
      </c>
      <c r="H8" s="21" t="s">
        <v>106</v>
      </c>
      <c r="I8" s="31">
        <v>33</v>
      </c>
    </row>
    <row r="9" spans="2:11">
      <c r="B9" s="21" t="s">
        <v>4</v>
      </c>
      <c r="C9" s="165">
        <v>2.2499999999999996</v>
      </c>
      <c r="E9" s="21" t="s">
        <v>106</v>
      </c>
      <c r="F9" s="165">
        <v>1.9695652173913043</v>
      </c>
      <c r="H9" s="21" t="s">
        <v>108</v>
      </c>
      <c r="I9" s="31">
        <v>32.5</v>
      </c>
    </row>
    <row r="10" spans="2:11">
      <c r="B10" s="21" t="s">
        <v>3</v>
      </c>
      <c r="C10" s="165">
        <v>2.2008928571428572</v>
      </c>
      <c r="E10" s="21" t="s">
        <v>42</v>
      </c>
      <c r="F10" s="165">
        <v>1.8391304347826087</v>
      </c>
      <c r="H10" s="21" t="s">
        <v>117</v>
      </c>
      <c r="I10" s="31">
        <v>32</v>
      </c>
    </row>
    <row r="11" spans="2:11">
      <c r="B11" s="21" t="s">
        <v>138</v>
      </c>
      <c r="C11" s="165">
        <v>2.0193452380952381</v>
      </c>
      <c r="E11" s="21" t="s">
        <v>107</v>
      </c>
      <c r="F11" s="165">
        <v>1.682608695652174</v>
      </c>
      <c r="H11" s="21" t="s">
        <v>4</v>
      </c>
      <c r="I11" s="31">
        <v>32</v>
      </c>
    </row>
    <row r="12" spans="2:11">
      <c r="B12" s="21" t="s">
        <v>104</v>
      </c>
      <c r="C12" s="165">
        <v>1.9557823129251699</v>
      </c>
      <c r="E12" s="21" t="s">
        <v>3</v>
      </c>
      <c r="F12" s="165">
        <v>1.6666666666666667</v>
      </c>
      <c r="H12" s="30" t="s">
        <v>6</v>
      </c>
      <c r="I12" s="164">
        <v>31</v>
      </c>
    </row>
    <row r="13" spans="2:11">
      <c r="B13" s="21" t="s">
        <v>6</v>
      </c>
      <c r="C13" s="165">
        <v>1.7172619047619047</v>
      </c>
      <c r="E13" s="21" t="s">
        <v>104</v>
      </c>
      <c r="F13" s="165">
        <v>1.56</v>
      </c>
      <c r="H13" s="21" t="s">
        <v>104</v>
      </c>
      <c r="I13" s="31">
        <v>21</v>
      </c>
    </row>
    <row r="14" spans="2:11">
      <c r="B14" s="30" t="s">
        <v>107</v>
      </c>
      <c r="C14" s="166">
        <v>1.5163690476190474</v>
      </c>
      <c r="E14" s="30" t="s">
        <v>6</v>
      </c>
      <c r="F14" s="166">
        <v>1.51</v>
      </c>
      <c r="H14" s="21" t="s">
        <v>107</v>
      </c>
      <c r="I14" s="31">
        <v>18.5</v>
      </c>
    </row>
    <row r="15" spans="2:11">
      <c r="B15" s="21" t="s">
        <v>105</v>
      </c>
      <c r="C15" s="165">
        <v>0.64732142857142849</v>
      </c>
      <c r="E15" s="21" t="s">
        <v>105</v>
      </c>
      <c r="F15" s="165">
        <v>0.81739130434782614</v>
      </c>
      <c r="H15" s="21" t="s">
        <v>105</v>
      </c>
      <c r="I15" s="31">
        <v>18</v>
      </c>
    </row>
    <row r="16" spans="2:11">
      <c r="B16" s="21" t="s">
        <v>103</v>
      </c>
      <c r="C16" s="165">
        <v>0.50595238095238093</v>
      </c>
      <c r="E16" s="21" t="s">
        <v>103</v>
      </c>
      <c r="F16" s="165">
        <v>0.63913043478260867</v>
      </c>
      <c r="H16" s="21" t="s">
        <v>103</v>
      </c>
      <c r="I16" s="31">
        <v>16</v>
      </c>
    </row>
    <row r="17" spans="2:9" ht="17" thickBot="1">
      <c r="B17" s="22" t="s">
        <v>117</v>
      </c>
      <c r="C17" s="167">
        <v>0.45684523809523814</v>
      </c>
      <c r="E17" s="22" t="s">
        <v>117</v>
      </c>
      <c r="F17" s="167">
        <v>0.17391304347826086</v>
      </c>
      <c r="H17" s="22" t="s">
        <v>3</v>
      </c>
      <c r="I17" s="32">
        <v>14</v>
      </c>
    </row>
    <row r="19" spans="2:9" hidden="1">
      <c r="B19" t="s">
        <v>231</v>
      </c>
      <c r="C19" s="29">
        <v>5</v>
      </c>
      <c r="E19" t="s">
        <v>231</v>
      </c>
      <c r="F19" s="29">
        <v>5</v>
      </c>
      <c r="H19" t="s">
        <v>231</v>
      </c>
      <c r="I19" s="29">
        <v>47</v>
      </c>
    </row>
    <row r="20" spans="2:9" hidden="1">
      <c r="B20" t="s">
        <v>52</v>
      </c>
      <c r="C20" s="29">
        <v>0</v>
      </c>
      <c r="E20" t="s">
        <v>52</v>
      </c>
      <c r="F20" s="29">
        <v>0</v>
      </c>
      <c r="H20" t="s">
        <v>52</v>
      </c>
      <c r="I20" s="29">
        <v>0</v>
      </c>
    </row>
    <row r="27" spans="2:9">
      <c r="F27" s="5"/>
    </row>
    <row r="28" spans="2:9">
      <c r="F28" s="5"/>
    </row>
    <row r="29" spans="2:9">
      <c r="F29" s="5"/>
    </row>
    <row r="30" spans="2:9">
      <c r="F30" s="5"/>
    </row>
    <row r="31" spans="2:9">
      <c r="F31" s="5"/>
    </row>
    <row r="32" spans="2:9">
      <c r="F32" s="5"/>
    </row>
    <row r="33" spans="6:6">
      <c r="F33" s="5"/>
    </row>
    <row r="34" spans="6:6">
      <c r="F34" s="5"/>
    </row>
    <row r="35" spans="6:6">
      <c r="F35" s="5"/>
    </row>
    <row r="36" spans="6:6">
      <c r="F36" s="5"/>
    </row>
    <row r="37" spans="6:6">
      <c r="F37" s="5"/>
    </row>
    <row r="38" spans="6:6">
      <c r="F38" s="5"/>
    </row>
    <row r="39" spans="6:6">
      <c r="F39" s="5"/>
    </row>
    <row r="40" spans="6:6">
      <c r="F40" s="5"/>
    </row>
    <row r="41" spans="6:6">
      <c r="F41" s="5"/>
    </row>
  </sheetData>
  <sortState xmlns:xlrd2="http://schemas.microsoft.com/office/spreadsheetml/2017/richdata2" ref="E27:F41">
    <sortCondition descending="1" ref="F27:F41"/>
  </sortState>
  <mergeCells count="3">
    <mergeCell ref="B1:C1"/>
    <mergeCell ref="E1:F1"/>
    <mergeCell ref="H1:I1"/>
  </mergeCells>
  <conditionalFormatting sqref="C3:C17 C19:C2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9:F2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:I2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C2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:F2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:I2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2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7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0" sqref="B10"/>
    </sheetView>
  </sheetViews>
  <sheetFormatPr baseColWidth="10" defaultColWidth="8.83203125" defaultRowHeight="16"/>
  <cols>
    <col min="1" max="1" width="17.83203125" style="16" customWidth="1"/>
    <col min="2" max="3" width="8.1640625" style="61" customWidth="1"/>
    <col min="4" max="16" width="6.33203125" style="61" customWidth="1"/>
    <col min="17" max="16384" width="8.83203125" style="16"/>
  </cols>
  <sheetData>
    <row r="1" spans="1:28">
      <c r="B1" s="150"/>
    </row>
    <row r="2" spans="1:28" ht="115.5" customHeight="1" thickBot="1">
      <c r="B2" s="68" t="s">
        <v>104</v>
      </c>
      <c r="C2" s="68" t="s">
        <v>3</v>
      </c>
      <c r="D2" s="68" t="s">
        <v>138</v>
      </c>
      <c r="E2" s="68" t="s">
        <v>103</v>
      </c>
      <c r="F2" s="68" t="s">
        <v>117</v>
      </c>
      <c r="G2" s="68" t="s">
        <v>105</v>
      </c>
      <c r="H2" s="68" t="s">
        <v>4</v>
      </c>
      <c r="I2" s="68" t="s">
        <v>106</v>
      </c>
      <c r="J2" s="68" t="s">
        <v>107</v>
      </c>
      <c r="K2" s="68" t="s">
        <v>5</v>
      </c>
      <c r="L2" s="68" t="s">
        <v>108</v>
      </c>
      <c r="M2" s="68" t="s">
        <v>2</v>
      </c>
      <c r="N2" s="68" t="s">
        <v>42</v>
      </c>
      <c r="O2" s="85" t="s">
        <v>1</v>
      </c>
      <c r="P2" s="68" t="s">
        <v>6</v>
      </c>
    </row>
    <row r="3" spans="1:28" ht="17" thickTop="1">
      <c r="A3" s="16" t="s">
        <v>115</v>
      </c>
      <c r="B3" s="80">
        <v>1.9601898101898103</v>
      </c>
      <c r="C3" s="80">
        <v>2.333282342657343</v>
      </c>
      <c r="D3" s="80">
        <v>2.1840981934731936</v>
      </c>
      <c r="E3" s="80">
        <v>0.75503975191475181</v>
      </c>
      <c r="F3" s="80">
        <v>0.76142919580419588</v>
      </c>
      <c r="G3" s="80">
        <v>0.84093094405594415</v>
      </c>
      <c r="H3" s="80">
        <v>2.6819711538461539</v>
      </c>
      <c r="I3" s="80">
        <v>2.5795072115384614</v>
      </c>
      <c r="J3" s="80">
        <v>1.7225524475524474</v>
      </c>
      <c r="K3" s="80">
        <v>2.6762092074592072</v>
      </c>
      <c r="L3" s="80">
        <v>2.6556599650349653</v>
      </c>
      <c r="M3" s="80">
        <v>2.6366677593240095</v>
      </c>
      <c r="N3" s="80">
        <v>2.2888986013986017</v>
      </c>
      <c r="O3" s="80">
        <v>2.9393575174825171</v>
      </c>
      <c r="P3" s="80">
        <v>1.9676136363636363</v>
      </c>
      <c r="Q3" s="77"/>
    </row>
    <row r="4" spans="1:28">
      <c r="A4" s="16" t="s">
        <v>118</v>
      </c>
      <c r="B4" s="61" t="s">
        <v>104</v>
      </c>
      <c r="C4" s="61" t="s">
        <v>3</v>
      </c>
      <c r="D4" s="61" t="s">
        <v>138</v>
      </c>
      <c r="E4" s="61" t="s">
        <v>103</v>
      </c>
      <c r="F4" s="61" t="s">
        <v>117</v>
      </c>
      <c r="G4" s="61" t="s">
        <v>105</v>
      </c>
      <c r="H4" s="61" t="s">
        <v>4</v>
      </c>
      <c r="I4" s="61" t="s">
        <v>106</v>
      </c>
      <c r="J4" s="61" t="s">
        <v>107</v>
      </c>
      <c r="K4" s="61" t="s">
        <v>5</v>
      </c>
      <c r="L4" s="61" t="s">
        <v>108</v>
      </c>
      <c r="M4" s="61" t="s">
        <v>2</v>
      </c>
      <c r="N4" s="61" t="s">
        <v>42</v>
      </c>
      <c r="O4" s="61" t="s">
        <v>1</v>
      </c>
      <c r="P4" s="61" t="s">
        <v>6</v>
      </c>
    </row>
    <row r="5" spans="1:28">
      <c r="A5" s="16" t="s">
        <v>119</v>
      </c>
      <c r="B5" s="61">
        <v>2</v>
      </c>
      <c r="C5" s="61">
        <v>3</v>
      </c>
      <c r="D5" s="61">
        <v>6</v>
      </c>
      <c r="E5" s="61">
        <v>2</v>
      </c>
      <c r="F5" s="61">
        <v>6</v>
      </c>
      <c r="G5" s="61">
        <v>3</v>
      </c>
      <c r="H5" s="61">
        <v>4</v>
      </c>
      <c r="I5" s="61">
        <v>5</v>
      </c>
      <c r="J5" s="61">
        <v>2</v>
      </c>
      <c r="K5" s="61">
        <v>6</v>
      </c>
      <c r="L5" s="61">
        <v>4</v>
      </c>
      <c r="M5" s="61">
        <v>5</v>
      </c>
      <c r="N5" s="61">
        <v>6</v>
      </c>
      <c r="O5" s="61">
        <v>6</v>
      </c>
      <c r="P5" s="61">
        <v>5</v>
      </c>
    </row>
    <row r="6" spans="1:28">
      <c r="A6" s="16" t="s">
        <v>120</v>
      </c>
      <c r="B6" s="61">
        <v>1</v>
      </c>
      <c r="C6" s="61">
        <v>0</v>
      </c>
      <c r="D6" s="61">
        <v>1</v>
      </c>
      <c r="E6" s="61">
        <v>0</v>
      </c>
      <c r="F6" s="61">
        <v>0</v>
      </c>
      <c r="G6" s="61">
        <v>0</v>
      </c>
      <c r="H6" s="61">
        <v>0</v>
      </c>
      <c r="I6" s="61">
        <v>0</v>
      </c>
      <c r="J6" s="61">
        <v>0</v>
      </c>
      <c r="K6" s="61">
        <v>1</v>
      </c>
      <c r="L6" s="61">
        <v>1</v>
      </c>
      <c r="M6" s="61">
        <v>1</v>
      </c>
      <c r="N6" s="61">
        <v>1</v>
      </c>
      <c r="O6" s="61">
        <v>1</v>
      </c>
      <c r="P6" s="61">
        <v>1</v>
      </c>
    </row>
    <row r="8" spans="1:28">
      <c r="B8" s="150"/>
      <c r="E8" s="61">
        <v>2</v>
      </c>
      <c r="F8" s="61">
        <v>3</v>
      </c>
      <c r="G8" s="61">
        <v>1</v>
      </c>
    </row>
    <row r="9" spans="1:28">
      <c r="A9" s="11" t="s">
        <v>114</v>
      </c>
      <c r="B9" s="150" t="s">
        <v>115</v>
      </c>
      <c r="C9" s="150" t="s">
        <v>116</v>
      </c>
      <c r="E9" s="150" t="s">
        <v>118</v>
      </c>
      <c r="F9" s="150" t="s">
        <v>119</v>
      </c>
      <c r="G9" s="150" t="s">
        <v>120</v>
      </c>
      <c r="J9" s="150" t="s">
        <v>229</v>
      </c>
    </row>
    <row r="10" spans="1:28">
      <c r="A10" s="78" t="s">
        <v>104</v>
      </c>
      <c r="B10" s="80">
        <v>1.9601898101898103</v>
      </c>
      <c r="C10">
        <f>E10*E$8+F10*F$8+G10*G$8</f>
        <v>21</v>
      </c>
      <c r="E10">
        <v>2</v>
      </c>
      <c r="F10">
        <v>5</v>
      </c>
      <c r="G10">
        <v>2</v>
      </c>
      <c r="J10" s="151">
        <v>0.41942323633812995</v>
      </c>
    </row>
    <row r="11" spans="1:28">
      <c r="A11" s="78" t="s">
        <v>3</v>
      </c>
      <c r="B11" s="80">
        <v>2.333282342657343</v>
      </c>
      <c r="C11">
        <f t="shared" ref="C11:C24" si="0">E11*E$8+F11*F$8+G11*G$8</f>
        <v>14</v>
      </c>
      <c r="E11">
        <v>3</v>
      </c>
      <c r="F11">
        <v>1</v>
      </c>
      <c r="G11">
        <v>5</v>
      </c>
      <c r="J11" s="151">
        <v>0.35034951086147897</v>
      </c>
    </row>
    <row r="12" spans="1:28">
      <c r="A12" s="78" t="s">
        <v>138</v>
      </c>
      <c r="B12" s="80">
        <v>2.1840981934731936</v>
      </c>
      <c r="C12">
        <f t="shared" si="0"/>
        <v>36</v>
      </c>
      <c r="E12">
        <v>6</v>
      </c>
      <c r="F12">
        <v>6</v>
      </c>
      <c r="G12">
        <v>6</v>
      </c>
      <c r="J12" s="151">
        <v>0.56947364913455334</v>
      </c>
    </row>
    <row r="13" spans="1:28">
      <c r="A13" s="78" t="s">
        <v>103</v>
      </c>
      <c r="B13" s="80">
        <v>0.75503975191475181</v>
      </c>
      <c r="C13">
        <f t="shared" si="0"/>
        <v>16</v>
      </c>
      <c r="E13">
        <v>2</v>
      </c>
      <c r="F13">
        <v>3</v>
      </c>
      <c r="G13">
        <v>3</v>
      </c>
      <c r="J13" s="151">
        <v>0.21380184753190073</v>
      </c>
    </row>
    <row r="14" spans="1:28">
      <c r="A14" s="78" t="s">
        <v>117</v>
      </c>
      <c r="B14" s="80">
        <v>0.76142919580419588</v>
      </c>
      <c r="C14">
        <f t="shared" si="0"/>
        <v>32</v>
      </c>
      <c r="E14">
        <v>6</v>
      </c>
      <c r="F14">
        <v>6</v>
      </c>
      <c r="G14">
        <v>2</v>
      </c>
      <c r="J14" s="151">
        <v>0.38465355787829192</v>
      </c>
      <c r="R14" s="78"/>
      <c r="S14" s="78"/>
      <c r="T14" s="78"/>
      <c r="U14" s="78"/>
    </row>
    <row r="15" spans="1:28">
      <c r="A15" s="78" t="s">
        <v>105</v>
      </c>
      <c r="B15" s="80">
        <v>0.84093094405594415</v>
      </c>
      <c r="C15">
        <f t="shared" si="0"/>
        <v>18</v>
      </c>
      <c r="E15">
        <v>3</v>
      </c>
      <c r="F15">
        <v>3</v>
      </c>
      <c r="G15">
        <v>3</v>
      </c>
      <c r="J15" s="151">
        <v>0.27558245610772208</v>
      </c>
      <c r="R15" s="78"/>
      <c r="S15" s="78"/>
      <c r="T15" s="79"/>
      <c r="U15" s="78"/>
      <c r="V15" s="78"/>
      <c r="W15" s="78"/>
      <c r="X15" s="79"/>
      <c r="Z15" s="78"/>
      <c r="AA15" s="78"/>
      <c r="AB15" s="79"/>
    </row>
    <row r="16" spans="1:28">
      <c r="A16" s="78" t="s">
        <v>4</v>
      </c>
      <c r="B16" s="80">
        <v>2.6819711538461539</v>
      </c>
      <c r="C16">
        <f t="shared" si="0"/>
        <v>32</v>
      </c>
      <c r="E16">
        <v>4.5</v>
      </c>
      <c r="F16">
        <v>5.5</v>
      </c>
      <c r="G16">
        <v>6.5</v>
      </c>
      <c r="J16" s="151">
        <v>0.5501120090016367</v>
      </c>
      <c r="R16" s="78"/>
      <c r="S16" s="78"/>
      <c r="T16" s="79"/>
      <c r="U16" s="78"/>
      <c r="V16" s="78"/>
      <c r="W16" s="78"/>
      <c r="X16" s="79"/>
      <c r="Z16" s="78"/>
      <c r="AA16" s="78"/>
      <c r="AB16" s="79"/>
    </row>
    <row r="17" spans="1:28">
      <c r="A17" s="78" t="s">
        <v>106</v>
      </c>
      <c r="B17" s="80">
        <v>2.5795072115384614</v>
      </c>
      <c r="C17">
        <f t="shared" si="0"/>
        <v>33</v>
      </c>
      <c r="E17">
        <v>5</v>
      </c>
      <c r="F17">
        <v>5</v>
      </c>
      <c r="G17">
        <v>8</v>
      </c>
      <c r="J17" s="151">
        <v>0.57709965732405899</v>
      </c>
      <c r="R17" s="78"/>
      <c r="S17" s="78"/>
      <c r="T17" s="79"/>
      <c r="U17" s="78"/>
      <c r="V17" s="78"/>
      <c r="W17" s="78"/>
      <c r="X17" s="79"/>
      <c r="Z17" s="78"/>
      <c r="AA17" s="78"/>
      <c r="AB17" s="79"/>
    </row>
    <row r="18" spans="1:28">
      <c r="A18" s="78" t="s">
        <v>107</v>
      </c>
      <c r="B18" s="80">
        <v>1.7225524475524474</v>
      </c>
      <c r="C18">
        <f t="shared" si="0"/>
        <v>18.5</v>
      </c>
      <c r="E18">
        <v>2</v>
      </c>
      <c r="F18">
        <v>3</v>
      </c>
      <c r="G18">
        <v>5.5</v>
      </c>
      <c r="J18" s="151">
        <v>0.36906375539354264</v>
      </c>
      <c r="R18" s="78"/>
      <c r="S18" s="78"/>
      <c r="T18" s="79"/>
      <c r="U18" s="78"/>
      <c r="V18" s="78"/>
      <c r="W18" s="78"/>
      <c r="X18" s="79"/>
      <c r="Z18" s="78"/>
      <c r="AA18" s="78"/>
      <c r="AB18" s="79"/>
    </row>
    <row r="19" spans="1:28">
      <c r="A19" s="78" t="s">
        <v>5</v>
      </c>
      <c r="B19" s="80">
        <v>2.6762092074592072</v>
      </c>
      <c r="C19">
        <f t="shared" si="0"/>
        <v>43</v>
      </c>
      <c r="E19">
        <v>6</v>
      </c>
      <c r="F19">
        <v>8</v>
      </c>
      <c r="G19">
        <v>7</v>
      </c>
      <c r="J19" s="151">
        <v>0.69315283563953778</v>
      </c>
      <c r="R19" s="78"/>
      <c r="S19" s="78"/>
      <c r="T19" s="79"/>
      <c r="U19" s="78"/>
      <c r="V19" s="78"/>
      <c r="W19" s="78"/>
      <c r="X19" s="79"/>
      <c r="Z19" s="78"/>
      <c r="AA19" s="78"/>
      <c r="AB19" s="79"/>
    </row>
    <row r="20" spans="1:28">
      <c r="A20" s="78" t="s">
        <v>108</v>
      </c>
      <c r="B20" s="80">
        <v>2.6556599650349653</v>
      </c>
      <c r="C20">
        <f t="shared" si="0"/>
        <v>32.5</v>
      </c>
      <c r="E20">
        <v>4</v>
      </c>
      <c r="F20">
        <v>6</v>
      </c>
      <c r="G20">
        <v>6.5</v>
      </c>
      <c r="J20" s="151">
        <v>0.57939578373753908</v>
      </c>
      <c r="U20" s="78"/>
    </row>
    <row r="21" spans="1:28">
      <c r="A21" s="78" t="s">
        <v>2</v>
      </c>
      <c r="B21" s="80">
        <v>2.6366677593240095</v>
      </c>
      <c r="C21">
        <f t="shared" si="0"/>
        <v>36.5</v>
      </c>
      <c r="E21">
        <v>5</v>
      </c>
      <c r="F21">
        <v>7</v>
      </c>
      <c r="G21">
        <v>5.5</v>
      </c>
      <c r="J21" s="151">
        <v>0.62004975465580525</v>
      </c>
      <c r="U21" s="78"/>
    </row>
    <row r="22" spans="1:28">
      <c r="A22" s="78" t="s">
        <v>42</v>
      </c>
      <c r="B22" s="80">
        <v>2.2888986013986017</v>
      </c>
      <c r="C22">
        <f t="shared" si="0"/>
        <v>38</v>
      </c>
      <c r="E22">
        <v>6</v>
      </c>
      <c r="F22">
        <v>6</v>
      </c>
      <c r="G22">
        <v>8</v>
      </c>
      <c r="J22" s="151">
        <v>0.63314517928879632</v>
      </c>
      <c r="U22" s="78"/>
    </row>
    <row r="23" spans="1:28">
      <c r="A23" s="78" t="s">
        <v>1</v>
      </c>
      <c r="B23" s="80">
        <v>2.9393575174825171</v>
      </c>
      <c r="C23">
        <f t="shared" si="0"/>
        <v>42</v>
      </c>
      <c r="E23">
        <v>6</v>
      </c>
      <c r="F23">
        <v>8</v>
      </c>
      <c r="G23">
        <v>6</v>
      </c>
      <c r="J23" s="151">
        <v>0.70882936876952829</v>
      </c>
      <c r="U23" s="78"/>
    </row>
    <row r="24" spans="1:28">
      <c r="A24" s="78" t="s">
        <v>6</v>
      </c>
      <c r="B24" s="80">
        <v>1.9676136363636363</v>
      </c>
      <c r="C24">
        <f t="shared" si="0"/>
        <v>31</v>
      </c>
      <c r="E24">
        <v>5</v>
      </c>
      <c r="F24">
        <v>6</v>
      </c>
      <c r="G24">
        <v>3</v>
      </c>
      <c r="J24" s="151">
        <v>0.49463370406189555</v>
      </c>
      <c r="U24" s="78"/>
    </row>
    <row r="25" spans="1:28">
      <c r="A25" s="78"/>
      <c r="B25" s="80"/>
      <c r="U25" s="78"/>
    </row>
    <row r="26" spans="1:28">
      <c r="A26" s="10"/>
      <c r="U26" s="78"/>
    </row>
    <row r="27" spans="1:28">
      <c r="A27" s="10" t="s">
        <v>121</v>
      </c>
      <c r="B27" s="61">
        <v>5</v>
      </c>
      <c r="C27" s="61">
        <v>47</v>
      </c>
      <c r="E27" s="61">
        <v>6</v>
      </c>
      <c r="F27" s="61">
        <v>9</v>
      </c>
      <c r="G27" s="61">
        <v>8</v>
      </c>
      <c r="J27" s="151">
        <v>1</v>
      </c>
      <c r="U27" s="78"/>
    </row>
    <row r="28" spans="1:28">
      <c r="B28" s="150"/>
      <c r="U28" s="78"/>
    </row>
    <row r="29" spans="1:28">
      <c r="B29" s="150"/>
      <c r="U29" s="78"/>
    </row>
    <row r="30" spans="1:28">
      <c r="B30" s="150"/>
    </row>
    <row r="31" spans="1:28">
      <c r="B31" s="150"/>
    </row>
    <row r="32" spans="1:28">
      <c r="B32" s="150"/>
    </row>
    <row r="33" spans="2:2">
      <c r="B33" s="150"/>
    </row>
    <row r="34" spans="2:2">
      <c r="B34" s="150"/>
    </row>
    <row r="35" spans="2:2">
      <c r="B35" s="150"/>
    </row>
    <row r="36" spans="2:2">
      <c r="B36" s="150"/>
    </row>
    <row r="37" spans="2:2">
      <c r="B37" s="150"/>
    </row>
    <row r="38" spans="2:2">
      <c r="B38" s="150"/>
    </row>
    <row r="39" spans="2:2">
      <c r="B39" s="150"/>
    </row>
    <row r="40" spans="2:2">
      <c r="B40" s="150"/>
    </row>
    <row r="41" spans="2:2">
      <c r="B41" s="150"/>
    </row>
    <row r="42" spans="2:2">
      <c r="B42" s="150"/>
    </row>
    <row r="43" spans="2:2">
      <c r="B43" s="150"/>
    </row>
    <row r="44" spans="2:2">
      <c r="B44" s="150"/>
    </row>
    <row r="45" spans="2:2">
      <c r="B45" s="150"/>
    </row>
    <row r="46" spans="2:2">
      <c r="B46" s="150"/>
    </row>
    <row r="47" spans="2:2">
      <c r="B47" s="150"/>
    </row>
    <row r="48" spans="2:2">
      <c r="B48" s="150"/>
    </row>
    <row r="49" spans="2:2">
      <c r="B49" s="150"/>
    </row>
    <row r="50" spans="2:2">
      <c r="B50" s="150"/>
    </row>
    <row r="51" spans="2:2">
      <c r="B51" s="150"/>
    </row>
    <row r="52" spans="2:2">
      <c r="B52" s="150"/>
    </row>
    <row r="53" spans="2:2">
      <c r="B53" s="150"/>
    </row>
    <row r="54" spans="2:2">
      <c r="B54" s="150"/>
    </row>
    <row r="55" spans="2:2">
      <c r="B55" s="150"/>
    </row>
    <row r="56" spans="2:2">
      <c r="B56" s="150"/>
    </row>
    <row r="57" spans="2:2">
      <c r="B57" s="150"/>
    </row>
  </sheetData>
  <conditionalFormatting sqref="A8:B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C2 E2:P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P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B2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:J2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:J2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B2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:C2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C2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C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75"/>
  <sheetViews>
    <sheetView showGridLines="0" workbookViewId="0">
      <pane ySplit="1" topLeftCell="A19" activePane="bottomLeft" state="frozen"/>
      <selection pane="bottomLeft" activeCell="E37" sqref="E37"/>
    </sheetView>
  </sheetViews>
  <sheetFormatPr baseColWidth="10" defaultColWidth="8.83203125" defaultRowHeight="16"/>
  <cols>
    <col min="1" max="1" width="15" style="60" customWidth="1"/>
    <col min="2" max="2" width="12.6640625" style="60" customWidth="1"/>
    <col min="3" max="3" width="8.83203125" style="61"/>
    <col min="4" max="4" width="9" style="61" bestFit="1" customWidth="1"/>
    <col min="5" max="20" width="6.1640625" style="61" customWidth="1"/>
    <col min="21" max="21" width="8.83203125" style="16"/>
    <col min="22" max="36" width="0" style="16" hidden="1" customWidth="1"/>
    <col min="37" max="16384" width="8.83203125" style="16"/>
  </cols>
  <sheetData>
    <row r="1" spans="1:20" ht="116" thickBot="1">
      <c r="A1" s="102" t="s">
        <v>0</v>
      </c>
      <c r="B1" s="103" t="s">
        <v>146</v>
      </c>
      <c r="C1" s="102" t="s">
        <v>222</v>
      </c>
      <c r="D1" s="102" t="s">
        <v>187</v>
      </c>
      <c r="E1" s="68" t="s">
        <v>104</v>
      </c>
      <c r="F1" s="68" t="s">
        <v>3</v>
      </c>
      <c r="G1" s="68" t="s">
        <v>138</v>
      </c>
      <c r="H1" s="68" t="s">
        <v>103</v>
      </c>
      <c r="I1" s="68" t="s">
        <v>117</v>
      </c>
      <c r="J1" s="68" t="s">
        <v>105</v>
      </c>
      <c r="K1" s="68" t="s">
        <v>4</v>
      </c>
      <c r="L1" s="68" t="s">
        <v>106</v>
      </c>
      <c r="M1" s="68" t="s">
        <v>107</v>
      </c>
      <c r="N1" s="68" t="s">
        <v>5</v>
      </c>
      <c r="O1" s="68" t="s">
        <v>108</v>
      </c>
      <c r="P1" s="68" t="s">
        <v>2</v>
      </c>
      <c r="Q1" s="68" t="s">
        <v>42</v>
      </c>
      <c r="R1" s="85" t="s">
        <v>1</v>
      </c>
      <c r="S1" s="68" t="s">
        <v>6</v>
      </c>
      <c r="T1" s="101" t="s">
        <v>178</v>
      </c>
    </row>
    <row r="2" spans="1:20" ht="17" thickTop="1">
      <c r="A2" s="60" t="s">
        <v>142</v>
      </c>
      <c r="C2" s="61">
        <f>COUNTIF('Single-source evaluation'!D:D,Coverage!D2)</f>
        <v>9</v>
      </c>
      <c r="D2" s="61" t="s">
        <v>95</v>
      </c>
      <c r="E2" s="80">
        <f>AVERAGEIF('Single-source evaluation'!$D:$D,$D2,'Single-source evaluation'!E:E)</f>
        <v>1.6666666666666667</v>
      </c>
      <c r="F2" s="80">
        <f>AVERAGEIF('Single-source evaluation'!$D:$D,$D2,'Single-source evaluation'!F:F)</f>
        <v>1.8888888888888888</v>
      </c>
      <c r="G2" s="80">
        <f>AVERAGEIF('Single-source evaluation'!$D:$D,$D2,'Single-source evaluation'!G:G)</f>
        <v>1.5</v>
      </c>
      <c r="H2" s="80">
        <f>AVERAGEIF('Single-source evaluation'!$D:$D,$D2,'Single-source evaluation'!H:H)</f>
        <v>1.3333333333333333</v>
      </c>
      <c r="I2" s="80">
        <f>AVERAGEIF('Single-source evaluation'!$D:$D,$D2,'Single-source evaluation'!I:I)</f>
        <v>0.55555555555555558</v>
      </c>
      <c r="J2" s="80">
        <f>AVERAGEIF('Single-source evaluation'!$D:$D,$D2,'Single-source evaluation'!J:J)</f>
        <v>0.88888888888888884</v>
      </c>
      <c r="K2" s="80">
        <f>AVERAGEIF('Single-source evaluation'!$D:$D,$D2,'Single-source evaluation'!K:K)</f>
        <v>1.8888888888888888</v>
      </c>
      <c r="L2" s="80">
        <f>AVERAGEIF('Single-source evaluation'!$D:$D,$D2,'Single-source evaluation'!L:L)</f>
        <v>1.8888888888888888</v>
      </c>
      <c r="M2" s="80">
        <f>AVERAGEIF('Single-source evaluation'!$D:$D,$D2,'Single-source evaluation'!M:M)</f>
        <v>1.6111111111111112</v>
      </c>
      <c r="N2" s="80">
        <f>AVERAGEIF('Single-source evaluation'!$D:$D,$D2,'Single-source evaluation'!N:N)</f>
        <v>1.6111111111111112</v>
      </c>
      <c r="O2" s="80">
        <f>AVERAGEIF('Single-source evaluation'!$D:$D,$D2,'Single-source evaluation'!O:O)</f>
        <v>2.5555555555555554</v>
      </c>
      <c r="P2" s="80">
        <f>AVERAGEIF('Single-source evaluation'!$D:$D,$D2,'Single-source evaluation'!P:P)</f>
        <v>1.7777777777777777</v>
      </c>
      <c r="Q2" s="80">
        <f>AVERAGEIF('Single-source evaluation'!$D:$D,$D2,'Single-source evaluation'!Q:Q)</f>
        <v>1.5555555555555556</v>
      </c>
      <c r="R2" s="80">
        <f>AVERAGEIF('Single-source evaluation'!$D:$D,$D2,'Single-source evaluation'!R:R)</f>
        <v>2.3333333333333335</v>
      </c>
      <c r="S2" s="80">
        <f>AVERAGEIF('Single-source evaluation'!$D:$D,$D2,'Single-source evaluation'!S:S)</f>
        <v>1.5555555555555556</v>
      </c>
      <c r="T2" s="80">
        <f>AVERAGE(E2:S2)</f>
        <v>1.6407407407407406</v>
      </c>
    </row>
    <row r="3" spans="1:20">
      <c r="C3" s="61">
        <f>COUNTIF('Single-source evaluation'!D:D,Coverage!D3)</f>
        <v>8</v>
      </c>
      <c r="D3" s="61" t="s">
        <v>32</v>
      </c>
      <c r="E3" s="80">
        <f>AVERAGEIF('Single-source evaluation'!$D:$D,$D3,'Single-source evaluation'!E:E)</f>
        <v>3.1875</v>
      </c>
      <c r="F3" s="80">
        <f>AVERAGEIF('Single-source evaluation'!$D:$D,$D3,'Single-source evaluation'!F:F)</f>
        <v>2.1875</v>
      </c>
      <c r="G3" s="80">
        <f>AVERAGEIF('Single-source evaluation'!$D:$D,$D3,'Single-source evaluation'!G:G)</f>
        <v>2.875</v>
      </c>
      <c r="H3" s="80">
        <f>AVERAGEIF('Single-source evaluation'!$D:$D,$D3,'Single-source evaluation'!H:H)</f>
        <v>0.14285714285714285</v>
      </c>
      <c r="I3" s="80">
        <f>AVERAGEIF('Single-source evaluation'!$D:$D,$D3,'Single-source evaluation'!I:I)</f>
        <v>1.8125</v>
      </c>
      <c r="J3" s="80">
        <f>AVERAGEIF('Single-source evaluation'!$D:$D,$D3,'Single-source evaluation'!J:J)</f>
        <v>1</v>
      </c>
      <c r="K3" s="80">
        <f>AVERAGEIF('Single-source evaluation'!$D:$D,$D3,'Single-source evaluation'!K:K)</f>
        <v>3.75</v>
      </c>
      <c r="L3" s="80">
        <f>AVERAGEIF('Single-source evaluation'!$D:$D,$D3,'Single-source evaluation'!L:L)</f>
        <v>3.25</v>
      </c>
      <c r="M3" s="80">
        <f>AVERAGEIF('Single-source evaluation'!$D:$D,$D3,'Single-source evaluation'!M:M)</f>
        <v>2</v>
      </c>
      <c r="N3" s="80">
        <f>AVERAGEIF('Single-source evaluation'!$D:$D,$D3,'Single-source evaluation'!N:N)</f>
        <v>2.8125</v>
      </c>
      <c r="O3" s="80">
        <f>AVERAGEIF('Single-source evaluation'!$D:$D,$D3,'Single-source evaluation'!O:O)</f>
        <v>3.1875</v>
      </c>
      <c r="P3" s="80">
        <f>AVERAGEIF('Single-source evaluation'!$D:$D,$D3,'Single-source evaluation'!P:P)</f>
        <v>3.625</v>
      </c>
      <c r="Q3" s="80">
        <f>AVERAGEIF('Single-source evaluation'!$D:$D,$D3,'Single-source evaluation'!Q:Q)</f>
        <v>3.125</v>
      </c>
      <c r="R3" s="80">
        <f>AVERAGEIF('Single-source evaluation'!$D:$D,$D3,'Single-source evaluation'!R:R)</f>
        <v>2.625</v>
      </c>
      <c r="S3" s="80">
        <f>AVERAGEIF('Single-source evaluation'!$D:$D,$D3,'Single-source evaluation'!S:S)</f>
        <v>2.125</v>
      </c>
      <c r="T3" s="80">
        <f>AVERAGE(E3:S3)</f>
        <v>2.5136904761904759</v>
      </c>
    </row>
    <row r="4" spans="1:20">
      <c r="C4" s="61">
        <f>COUNTIF('Single-source evaluation'!D:D,Coverage!D4)</f>
        <v>7</v>
      </c>
      <c r="D4" s="61" t="s">
        <v>7</v>
      </c>
      <c r="E4" s="80">
        <f>AVERAGEIF('Single-source evaluation'!$D:$D,$D4,'Single-source evaluation'!E:E)</f>
        <v>2.7142857142857144</v>
      </c>
      <c r="F4" s="80">
        <f>AVERAGEIF('Single-source evaluation'!$D:$D,$D4,'Single-source evaluation'!F:F)</f>
        <v>3.5</v>
      </c>
      <c r="G4" s="80">
        <f>AVERAGEIF('Single-source evaluation'!$D:$D,$D4,'Single-source evaluation'!G:G)</f>
        <v>3.2142857142857144</v>
      </c>
      <c r="H4" s="80">
        <f>AVERAGEIF('Single-source evaluation'!$D:$D,$D4,'Single-source evaluation'!H:H)</f>
        <v>1.4285714285714286</v>
      </c>
      <c r="I4" s="80">
        <f>AVERAGEIF('Single-source evaluation'!$D:$D,$D4,'Single-source evaluation'!I:I)</f>
        <v>2.0714285714285716</v>
      </c>
      <c r="J4" s="80">
        <f>AVERAGEIF('Single-source evaluation'!$D:$D,$D4,'Single-source evaluation'!J:J)</f>
        <v>2.0714285714285716</v>
      </c>
      <c r="K4" s="80">
        <f>AVERAGEIF('Single-source evaluation'!$D:$D,$D4,'Single-source evaluation'!K:K)</f>
        <v>3.2857142857142856</v>
      </c>
      <c r="L4" s="80">
        <f>AVERAGEIF('Single-source evaluation'!$D:$D,$D4,'Single-source evaluation'!L:L)</f>
        <v>2.2857142857142856</v>
      </c>
      <c r="M4" s="80">
        <f>AVERAGEIF('Single-source evaluation'!$D:$D,$D4,'Single-source evaluation'!M:M)</f>
        <v>1.9285714285714286</v>
      </c>
      <c r="N4" s="80">
        <f>AVERAGEIF('Single-source evaluation'!$D:$D,$D4,'Single-source evaluation'!N:N)</f>
        <v>3.6428571428571428</v>
      </c>
      <c r="O4" s="80">
        <f>AVERAGEIF('Single-source evaluation'!$D:$D,$D4,'Single-source evaluation'!O:O)</f>
        <v>2.5714285714285716</v>
      </c>
      <c r="P4" s="80">
        <f>AVERAGEIF('Single-source evaluation'!$D:$D,$D4,'Single-source evaluation'!P:P)</f>
        <v>4.1428571428571432</v>
      </c>
      <c r="Q4" s="80">
        <f>AVERAGEIF('Single-source evaluation'!$D:$D,$D4,'Single-source evaluation'!Q:Q)</f>
        <v>3.5714285714285716</v>
      </c>
      <c r="R4" s="80">
        <f>AVERAGEIF('Single-source evaluation'!$D:$D,$D4,'Single-source evaluation'!R:R)</f>
        <v>3.4285714285714284</v>
      </c>
      <c r="S4" s="80">
        <f>AVERAGEIF('Single-source evaluation'!$D:$D,$D4,'Single-source evaluation'!S:S)</f>
        <v>1.7142857142857142</v>
      </c>
      <c r="T4" s="80">
        <f>AVERAGE(E4:S4)</f>
        <v>2.7714285714285714</v>
      </c>
    </row>
    <row r="5" spans="1:20">
      <c r="C5" s="61">
        <f>COUNTIF('Single-source evaluation'!D:D,Coverage!D5)</f>
        <v>8</v>
      </c>
      <c r="D5" s="61" t="s">
        <v>44</v>
      </c>
      <c r="E5" s="80">
        <f>AVERAGEIF('Single-source evaluation'!$D:$D,$D5,'Single-source evaluation'!E:E)</f>
        <v>2.25</v>
      </c>
      <c r="F5" s="80">
        <f>AVERAGEIF('Single-source evaluation'!$D:$D,$D5,'Single-source evaluation'!F:F)</f>
        <v>2.5</v>
      </c>
      <c r="G5" s="80">
        <f>AVERAGEIF('Single-source evaluation'!$D:$D,$D5,'Single-source evaluation'!G:G)</f>
        <v>2.5</v>
      </c>
      <c r="H5" s="80">
        <f>AVERAGEIF('Single-source evaluation'!$D:$D,$D5,'Single-source evaluation'!H:H)</f>
        <v>0.875</v>
      </c>
      <c r="I5" s="80">
        <f>AVERAGEIF('Single-source evaluation'!$D:$D,$D5,'Single-source evaluation'!I:I)</f>
        <v>0.625</v>
      </c>
      <c r="J5" s="80">
        <f>AVERAGEIF('Single-source evaluation'!$D:$D,$D5,'Single-source evaluation'!J:J)</f>
        <v>1.25</v>
      </c>
      <c r="K5" s="80">
        <f>AVERAGEIF('Single-source evaluation'!$D:$D,$D5,'Single-source evaluation'!K:K)</f>
        <v>2.75</v>
      </c>
      <c r="L5" s="80">
        <f>AVERAGEIF('Single-source evaluation'!$D:$D,$D5,'Single-source evaluation'!L:L)</f>
        <v>3</v>
      </c>
      <c r="M5" s="80">
        <f>AVERAGEIF('Single-source evaluation'!$D:$D,$D5,'Single-source evaluation'!M:M)</f>
        <v>2.75</v>
      </c>
      <c r="N5" s="80">
        <f>AVERAGEIF('Single-source evaluation'!$D:$D,$D5,'Single-source evaluation'!N:N)</f>
        <v>2.875</v>
      </c>
      <c r="O5" s="80">
        <f>AVERAGEIF('Single-source evaluation'!$D:$D,$D5,'Single-source evaluation'!O:O)</f>
        <v>2.875</v>
      </c>
      <c r="P5" s="80">
        <f>AVERAGEIF('Single-source evaluation'!$D:$D,$D5,'Single-source evaluation'!P:P)</f>
        <v>2.9375</v>
      </c>
      <c r="Q5" s="80">
        <f>AVERAGEIF('Single-source evaluation'!$D:$D,$D5,'Single-source evaluation'!Q:Q)</f>
        <v>2.75</v>
      </c>
      <c r="R5" s="80">
        <f>AVERAGEIF('Single-source evaluation'!$D:$D,$D5,'Single-source evaluation'!R:R)</f>
        <v>3.625</v>
      </c>
      <c r="S5" s="80">
        <f>AVERAGEIF('Single-source evaluation'!$D:$D,$D5,'Single-source evaluation'!S:S)</f>
        <v>2.75</v>
      </c>
      <c r="T5" s="80">
        <f>AVERAGE(E5:S5)</f>
        <v>2.4208333333333334</v>
      </c>
    </row>
    <row r="6" spans="1:20">
      <c r="C6" s="61">
        <f>COUNTIF('Single-source evaluation'!D:D,Coverage!D6)</f>
        <v>8</v>
      </c>
      <c r="D6" s="61" t="s">
        <v>54</v>
      </c>
      <c r="E6" s="80" t="e">
        <f>AVERAGEIF('Single-source evaluation'!$D:$D,$D6,'Single-source evaluation'!E:E)</f>
        <v>#DIV/0!</v>
      </c>
      <c r="F6" s="80">
        <f>AVERAGEIF('Single-source evaluation'!$D:$D,$D6,'Single-source evaluation'!F:F)</f>
        <v>3.125</v>
      </c>
      <c r="G6" s="80">
        <f>AVERAGEIF('Single-source evaluation'!$D:$D,$D6,'Single-source evaluation'!G:G)</f>
        <v>2.875</v>
      </c>
      <c r="H6" s="80">
        <f>AVERAGEIF('Single-source evaluation'!$D:$D,$D6,'Single-source evaluation'!H:H)</f>
        <v>0.75</v>
      </c>
      <c r="I6" s="80">
        <f>AVERAGEIF('Single-source evaluation'!$D:$D,$D6,'Single-source evaluation'!I:I)</f>
        <v>0.625</v>
      </c>
      <c r="J6" s="80">
        <f>AVERAGEIF('Single-source evaluation'!$D:$D,$D6,'Single-source evaluation'!J:J)</f>
        <v>0</v>
      </c>
      <c r="K6" s="80">
        <f>AVERAGEIF('Single-source evaluation'!$D:$D,$D6,'Single-source evaluation'!K:K)</f>
        <v>3.125</v>
      </c>
      <c r="L6" s="80">
        <f>AVERAGEIF('Single-source evaluation'!$D:$D,$D6,'Single-source evaluation'!L:L)</f>
        <v>3.875</v>
      </c>
      <c r="M6" s="80">
        <f>AVERAGEIF('Single-source evaluation'!$D:$D,$D6,'Single-source evaluation'!M:M)</f>
        <v>1.75</v>
      </c>
      <c r="N6" s="80">
        <f>AVERAGEIF('Single-source evaluation'!$D:$D,$D6,'Single-source evaluation'!N:N)</f>
        <v>3.75</v>
      </c>
      <c r="O6" s="80">
        <f>AVERAGEIF('Single-source evaluation'!$D:$D,$D6,'Single-source evaluation'!O:O)</f>
        <v>3.75</v>
      </c>
      <c r="P6" s="80">
        <f>AVERAGEIF('Single-source evaluation'!$D:$D,$D6,'Single-source evaluation'!P:P)</f>
        <v>3.625</v>
      </c>
      <c r="Q6" s="80">
        <f>AVERAGEIF('Single-source evaluation'!$D:$D,$D6,'Single-source evaluation'!Q:Q)</f>
        <v>3.125</v>
      </c>
      <c r="R6" s="80">
        <f>AVERAGEIF('Single-source evaluation'!$D:$D,$D6,'Single-source evaluation'!R:R)</f>
        <v>2.875</v>
      </c>
      <c r="S6" s="80">
        <f>AVERAGEIF('Single-source evaluation'!$D:$D,$D6,'Single-source evaluation'!S:S)</f>
        <v>3.125</v>
      </c>
      <c r="T6" s="100">
        <f>AVERAGE(F6:S6)</f>
        <v>2.5982142857142856</v>
      </c>
    </row>
    <row r="7" spans="1:20">
      <c r="C7" s="61">
        <f>COUNTIF('Single-source evaluation'!D:D,Coverage!D7)</f>
        <v>10</v>
      </c>
      <c r="D7" s="61" t="s">
        <v>84</v>
      </c>
      <c r="E7" s="80">
        <f>AVERAGEIF('Single-source evaluation'!$D:$D,$D7,'Single-source evaluation'!E:E)</f>
        <v>1.7</v>
      </c>
      <c r="F7" s="80">
        <f>AVERAGEIF('Single-source evaluation'!$D:$D,$D7,'Single-source evaluation'!F:F)</f>
        <v>2.5</v>
      </c>
      <c r="G7" s="80">
        <f>AVERAGEIF('Single-source evaluation'!$D:$D,$D7,'Single-source evaluation'!G:G)</f>
        <v>1.8</v>
      </c>
      <c r="H7" s="80">
        <f>AVERAGEIF('Single-source evaluation'!$D:$D,$D7,'Single-source evaluation'!H:H)</f>
        <v>0.5</v>
      </c>
      <c r="I7" s="80">
        <f>AVERAGEIF('Single-source evaluation'!$D:$D,$D7,'Single-source evaluation'!I:I)</f>
        <v>0.5</v>
      </c>
      <c r="J7" s="80">
        <f>AVERAGEIF('Single-source evaluation'!$D:$D,$D7,'Single-source evaluation'!J:J)</f>
        <v>0.6</v>
      </c>
      <c r="K7" s="80">
        <f>AVERAGEIF('Single-source evaluation'!$D:$D,$D7,'Single-source evaluation'!K:K)</f>
        <v>1.8</v>
      </c>
      <c r="L7" s="80">
        <f>AVERAGEIF('Single-source evaluation'!$D:$D,$D7,'Single-source evaluation'!L:L)</f>
        <v>3.3</v>
      </c>
      <c r="M7" s="80">
        <f>AVERAGEIF('Single-source evaluation'!$D:$D,$D7,'Single-source evaluation'!M:M)</f>
        <v>1.7</v>
      </c>
      <c r="N7" s="80">
        <f>AVERAGEIF('Single-source evaluation'!$D:$D,$D7,'Single-source evaluation'!N:N)</f>
        <v>2.4</v>
      </c>
      <c r="O7" s="80">
        <f>AVERAGEIF('Single-source evaluation'!$D:$D,$D7,'Single-source evaluation'!O:O)</f>
        <v>2.5</v>
      </c>
      <c r="P7" s="80">
        <f>AVERAGEIF('Single-source evaluation'!$D:$D,$D7,'Single-source evaluation'!P:P)</f>
        <v>1.3</v>
      </c>
      <c r="Q7" s="80">
        <f>AVERAGEIF('Single-source evaluation'!$D:$D,$D7,'Single-source evaluation'!Q:Q)</f>
        <v>2.2000000000000002</v>
      </c>
      <c r="R7" s="80">
        <f>AVERAGEIF('Single-source evaluation'!$D:$D,$D7,'Single-source evaluation'!R:R)</f>
        <v>2.8</v>
      </c>
      <c r="S7" s="80">
        <f>AVERAGEIF('Single-source evaluation'!$D:$D,$D7,'Single-source evaluation'!S:S)</f>
        <v>2.2000000000000002</v>
      </c>
      <c r="T7" s="80">
        <f>AVERAGE(E7:S7)</f>
        <v>1.8533333333333331</v>
      </c>
    </row>
    <row r="8" spans="1:20">
      <c r="C8" s="61">
        <f>COUNTIF('Single-source evaluation'!D:D,Coverage!D8)</f>
        <v>9</v>
      </c>
      <c r="D8" s="61" t="s">
        <v>64</v>
      </c>
      <c r="E8" s="80">
        <f>AVERAGEIF('Single-source evaluation'!$D:$D,$D8,'Single-source evaluation'!E:E)</f>
        <v>1.4444444444444444</v>
      </c>
      <c r="F8" s="80">
        <f>AVERAGEIF('Single-source evaluation'!$D:$D,$D8,'Single-source evaluation'!F:F)</f>
        <v>1.6666666666666667</v>
      </c>
      <c r="G8" s="80">
        <f>AVERAGEIF('Single-source evaluation'!$D:$D,$D8,'Single-source evaluation'!G:G)</f>
        <v>1.6666666666666667</v>
      </c>
      <c r="H8" s="80">
        <f>AVERAGEIF('Single-source evaluation'!$D:$D,$D8,'Single-source evaluation'!H:H)</f>
        <v>1.4444444444444444</v>
      </c>
      <c r="I8" s="80">
        <f>AVERAGEIF('Single-source evaluation'!$D:$D,$D8,'Single-source evaluation'!I:I)</f>
        <v>0.55555555555555558</v>
      </c>
      <c r="J8" s="80">
        <f>AVERAGEIF('Single-source evaluation'!$D:$D,$D8,'Single-source evaluation'!J:J)</f>
        <v>0.55555555555555558</v>
      </c>
      <c r="K8" s="80">
        <f>AVERAGEIF('Single-source evaluation'!$D:$D,$D8,'Single-source evaluation'!K:K)</f>
        <v>1.5555555555555556</v>
      </c>
      <c r="L8" s="80">
        <f>AVERAGEIF('Single-source evaluation'!$D:$D,$D8,'Single-source evaluation'!L:L)</f>
        <v>2.125</v>
      </c>
      <c r="M8" s="80">
        <f>AVERAGEIF('Single-source evaluation'!$D:$D,$D8,'Single-source evaluation'!M:M)</f>
        <v>0.55555555555555558</v>
      </c>
      <c r="N8" s="80">
        <f>AVERAGEIF('Single-source evaluation'!$D:$D,$D8,'Single-source evaluation'!N:N)</f>
        <v>2</v>
      </c>
      <c r="O8" s="80">
        <f>AVERAGEIF('Single-source evaluation'!$D:$D,$D8,'Single-source evaluation'!O:O)</f>
        <v>1.7777777777777777</v>
      </c>
      <c r="P8" s="80">
        <f>AVERAGEIF('Single-source evaluation'!$D:$D,$D8,'Single-source evaluation'!P:P)</f>
        <v>2.125</v>
      </c>
      <c r="Q8" s="80">
        <f>AVERAGEIF('Single-source evaluation'!$D:$D,$D8,'Single-source evaluation'!Q:Q)</f>
        <v>1.6666666666666667</v>
      </c>
      <c r="R8" s="80">
        <f>AVERAGEIF('Single-source evaluation'!$D:$D,$D8,'Single-source evaluation'!R:R)</f>
        <v>2.1111111111111112</v>
      </c>
      <c r="S8" s="80">
        <f>AVERAGEIF('Single-source evaluation'!$D:$D,$D8,'Single-source evaluation'!S:S)</f>
        <v>1.2222222222222223</v>
      </c>
      <c r="T8" s="80">
        <f>AVERAGE(E8:S8)</f>
        <v>1.498148148148148</v>
      </c>
    </row>
    <row r="9" spans="1:20">
      <c r="C9" s="61">
        <f>COUNTIF('Single-source evaluation'!D:D,Coverage!D9)</f>
        <v>8</v>
      </c>
      <c r="D9" s="61" t="s">
        <v>86</v>
      </c>
      <c r="E9" s="80">
        <f>AVERAGEIF('Single-source evaluation'!$D:$D,$D9,'Single-source evaluation'!E:E)</f>
        <v>1.75</v>
      </c>
      <c r="F9" s="80">
        <f>AVERAGEIF('Single-source evaluation'!$D:$D,$D9,'Single-source evaluation'!F:F)</f>
        <v>2</v>
      </c>
      <c r="G9" s="80">
        <f>AVERAGEIF('Single-source evaluation'!$D:$D,$D9,'Single-source evaluation'!G:G)</f>
        <v>1.5625</v>
      </c>
      <c r="H9" s="80">
        <f>AVERAGEIF('Single-source evaluation'!$D:$D,$D9,'Single-source evaluation'!H:H)</f>
        <v>0</v>
      </c>
      <c r="I9" s="80">
        <f>AVERAGEIF('Single-source evaluation'!$D:$D,$D9,'Single-source evaluation'!I:I)</f>
        <v>1.25</v>
      </c>
      <c r="J9" s="80">
        <f>AVERAGEIF('Single-source evaluation'!$D:$D,$D9,'Single-source evaluation'!J:J)</f>
        <v>1</v>
      </c>
      <c r="K9" s="80">
        <f>AVERAGEIF('Single-source evaluation'!$D:$D,$D9,'Single-source evaluation'!K:K)</f>
        <v>1.75</v>
      </c>
      <c r="L9" s="80">
        <f>AVERAGEIF('Single-source evaluation'!$D:$D,$D9,'Single-source evaluation'!L:L)</f>
        <v>2.125</v>
      </c>
      <c r="M9" s="80">
        <f>AVERAGEIF('Single-source evaluation'!$D:$D,$D9,'Single-source evaluation'!M:M)</f>
        <v>1.6875</v>
      </c>
      <c r="N9" s="80">
        <f>AVERAGEIF('Single-source evaluation'!$D:$D,$D9,'Single-source evaluation'!N:N)</f>
        <v>1.6875</v>
      </c>
      <c r="O9" s="80">
        <f>AVERAGEIF('Single-source evaluation'!$D:$D,$D9,'Single-source evaluation'!O:O)</f>
        <v>2.125</v>
      </c>
      <c r="P9" s="80">
        <f>AVERAGEIF('Single-source evaluation'!$D:$D,$D9,'Single-source evaluation'!P:P)</f>
        <v>2</v>
      </c>
      <c r="Q9" s="80">
        <f>AVERAGEIF('Single-source evaluation'!$D:$D,$D9,'Single-source evaluation'!Q:Q)</f>
        <v>1.5625</v>
      </c>
      <c r="R9" s="80">
        <f>AVERAGEIF('Single-source evaluation'!$D:$D,$D9,'Single-source evaluation'!R:R)</f>
        <v>3.4375</v>
      </c>
      <c r="S9" s="80">
        <f>AVERAGEIF('Single-source evaluation'!$D:$D,$D9,'Single-source evaluation'!S:S)</f>
        <v>1.625</v>
      </c>
      <c r="T9" s="80">
        <f>AVERAGE(E9:S9)</f>
        <v>1.7041666666666666</v>
      </c>
    </row>
    <row r="10" spans="1:20">
      <c r="T10" s="80"/>
    </row>
    <row r="11" spans="1:20">
      <c r="A11" s="60" t="s">
        <v>143</v>
      </c>
      <c r="C11" s="61">
        <f>COUNTIF('Multi-source evaluation'!D:D,Coverage!D11)</f>
        <v>15</v>
      </c>
      <c r="D11" s="61" t="s">
        <v>95</v>
      </c>
      <c r="E11" s="80">
        <f>AVERAGEIF('Multi-source evaluation'!$D:$D,$D11,'Multi-source evaluation'!E:E)</f>
        <v>0.46666666666666667</v>
      </c>
      <c r="F11" s="80">
        <f>AVERAGEIF('Multi-source evaluation'!$D:$D,$D11,'Multi-source evaluation'!F:F)</f>
        <v>1.1333333333333333</v>
      </c>
      <c r="G11" s="80">
        <f>AVERAGEIF('Multi-source evaluation'!$D:$D,$D11,'Multi-source evaluation'!G:G)</f>
        <v>1</v>
      </c>
      <c r="H11" s="80">
        <f>AVERAGEIF('Multi-source evaluation'!$D:$D,$D11,'Multi-source evaluation'!H:H)</f>
        <v>0.6</v>
      </c>
      <c r="I11" s="80">
        <f>AVERAGEIF('Multi-source evaluation'!$D:$D,$D11,'Multi-source evaluation'!I:I)</f>
        <v>0</v>
      </c>
      <c r="J11" s="80">
        <f>AVERAGEIF('Multi-source evaluation'!$D:$D,$D11,'Multi-source evaluation'!J:J)</f>
        <v>0</v>
      </c>
      <c r="K11" s="80">
        <f>AVERAGEIF('Multi-source evaluation'!$D:$D,$D11,'Multi-source evaluation'!K:K)</f>
        <v>2.6666666666666665</v>
      </c>
      <c r="L11" s="80">
        <f>AVERAGEIF('Multi-source evaluation'!$D:$D,$D11,'Multi-source evaluation'!L:L)</f>
        <v>1.6666666666666667</v>
      </c>
      <c r="M11" s="80">
        <f>AVERAGEIF('Multi-source evaluation'!$D:$D,$D11,'Multi-source evaluation'!M:M)</f>
        <v>1.9333333333333333</v>
      </c>
      <c r="N11" s="80">
        <f>AVERAGEIF('Multi-source evaluation'!$D:$D,$D11,'Multi-source evaluation'!N:N)</f>
        <v>2.1333333333333333</v>
      </c>
      <c r="O11" s="80">
        <f>AVERAGEIF('Multi-source evaluation'!$D:$D,$D11,'Multi-source evaluation'!O:O)</f>
        <v>1.8</v>
      </c>
      <c r="P11" s="80">
        <f>AVERAGEIF('Multi-source evaluation'!$D:$D,$D11,'Multi-source evaluation'!P:P)</f>
        <v>1.9333333333333333</v>
      </c>
      <c r="Q11" s="80">
        <f>AVERAGEIF('Multi-source evaluation'!$D:$D,$D11,'Multi-source evaluation'!Q:Q)</f>
        <v>0.8</v>
      </c>
      <c r="R11" s="80">
        <f>AVERAGEIF('Multi-source evaluation'!$D:$D,$D11,'Multi-source evaluation'!R:R)</f>
        <v>2.3333333333333335</v>
      </c>
      <c r="S11" s="80">
        <f>AVERAGEIF('Multi-source evaluation'!$D:$D,$D11,'Multi-source evaluation'!S:S)</f>
        <v>0.66666666666666663</v>
      </c>
      <c r="T11" s="80">
        <f>AVERAGE(E11:S11)</f>
        <v>1.2755555555555556</v>
      </c>
    </row>
    <row r="12" spans="1:20">
      <c r="C12" s="61">
        <f>COUNTIF('Multi-source evaluation'!D:D,Coverage!D12)</f>
        <v>15</v>
      </c>
      <c r="D12" s="61" t="s">
        <v>32</v>
      </c>
      <c r="E12" s="80">
        <f>AVERAGEIF('Multi-source evaluation'!$D:$D,$D12,'Multi-source evaluation'!E:E)</f>
        <v>6.6666666666666666E-2</v>
      </c>
      <c r="F12" s="80">
        <f>AVERAGEIF('Multi-source evaluation'!$D:$D,$D12,'Multi-source evaluation'!F:F)</f>
        <v>1.2666666666666666</v>
      </c>
      <c r="G12" s="80">
        <f>AVERAGEIF('Multi-source evaluation'!$D:$D,$D12,'Multi-source evaluation'!G:G)</f>
        <v>1.5666666666666667</v>
      </c>
      <c r="H12" s="80">
        <f>AVERAGEIF('Multi-source evaluation'!$D:$D,$D12,'Multi-source evaluation'!H:H)</f>
        <v>0.66666666666666663</v>
      </c>
      <c r="I12" s="80">
        <f>AVERAGEIF('Multi-source evaluation'!$D:$D,$D12,'Multi-source evaluation'!I:I)</f>
        <v>1.1000000000000001</v>
      </c>
      <c r="J12" s="80">
        <f>AVERAGEIF('Multi-source evaluation'!$D:$D,$D12,'Multi-source evaluation'!J:J)</f>
        <v>0</v>
      </c>
      <c r="K12" s="80">
        <f>AVERAGEIF('Multi-source evaluation'!$D:$D,$D12,'Multi-source evaluation'!K:K)</f>
        <v>2.6333333333333333</v>
      </c>
      <c r="L12" s="80">
        <f>AVERAGEIF('Multi-source evaluation'!$D:$D,$D12,'Multi-source evaluation'!L:L)</f>
        <v>1.4666666666666666</v>
      </c>
      <c r="M12" s="80">
        <f>AVERAGEIF('Multi-source evaluation'!$D:$D,$D12,'Multi-source evaluation'!M:M)</f>
        <v>0.7</v>
      </c>
      <c r="N12" s="80">
        <f>AVERAGEIF('Multi-source evaluation'!$D:$D,$D12,'Multi-source evaluation'!N:N)</f>
        <v>2.7333333333333334</v>
      </c>
      <c r="O12" s="80">
        <f>AVERAGEIF('Multi-source evaluation'!$D:$D,$D12,'Multi-source evaluation'!O:O)</f>
        <v>1.6</v>
      </c>
      <c r="P12" s="80">
        <f>AVERAGEIF('Multi-source evaluation'!$D:$D,$D12,'Multi-source evaluation'!P:P)</f>
        <v>2.7333333333333334</v>
      </c>
      <c r="Q12" s="80">
        <f>AVERAGEIF('Multi-source evaluation'!$D:$D,$D12,'Multi-source evaluation'!Q:Q)</f>
        <v>0</v>
      </c>
      <c r="R12" s="80">
        <f>AVERAGEIF('Multi-source evaluation'!$D:$D,$D12,'Multi-source evaluation'!R:R)</f>
        <v>2.7333333333333334</v>
      </c>
      <c r="S12" s="80" t="e">
        <f>AVERAGEIF('Multi-source evaluation'!$D:$D,$D12,'Multi-source evaluation'!S:S)</f>
        <v>#DIV/0!</v>
      </c>
      <c r="T12" s="100">
        <f>AVERAGE(E12:R12)</f>
        <v>1.3761904761904762</v>
      </c>
    </row>
    <row r="13" spans="1:20">
      <c r="C13" s="61">
        <f>COUNTIF('Multi-source evaluation'!D:D,Coverage!D13)</f>
        <v>25</v>
      </c>
      <c r="D13" s="61" t="s">
        <v>7</v>
      </c>
      <c r="E13" s="80">
        <f>AVERAGEIF('Multi-source evaluation'!$D:$D,$D13,'Multi-source evaluation'!E:E)</f>
        <v>3.52</v>
      </c>
      <c r="F13" s="80" t="e">
        <f>AVERAGEIF('Multi-source evaluation'!$D:$D,$D13,'Multi-source evaluation'!F:F)</f>
        <v>#DIV/0!</v>
      </c>
      <c r="G13" s="80">
        <f>AVERAGEIF('Multi-source evaluation'!$D:$D,$D13,'Multi-source evaluation'!G:G)</f>
        <v>2.48</v>
      </c>
      <c r="H13" s="80">
        <f>AVERAGEIF('Multi-source evaluation'!$D:$D,$D13,'Multi-source evaluation'!H:H)</f>
        <v>0.94</v>
      </c>
      <c r="I13" s="80">
        <f>AVERAGEIF('Multi-source evaluation'!$D:$D,$D13,'Multi-source evaluation'!I:I)</f>
        <v>0.14000000000000001</v>
      </c>
      <c r="J13" s="80">
        <f>AVERAGEIF('Multi-source evaluation'!$D:$D,$D13,'Multi-source evaluation'!J:J)</f>
        <v>0.68</v>
      </c>
      <c r="K13" s="80">
        <f>AVERAGEIF('Multi-source evaluation'!$D:$D,$D13,'Multi-source evaluation'!K:K)</f>
        <v>3.48</v>
      </c>
      <c r="L13" s="80">
        <f>AVERAGEIF('Multi-source evaluation'!$D:$D,$D13,'Multi-source evaluation'!L:L)</f>
        <v>2.42</v>
      </c>
      <c r="M13" s="80">
        <f>AVERAGEIF('Multi-source evaluation'!$D:$D,$D13,'Multi-source evaluation'!M:M)</f>
        <v>0.84</v>
      </c>
      <c r="N13" s="80">
        <f>AVERAGEIF('Multi-source evaluation'!$D:$D,$D13,'Multi-source evaluation'!N:N)</f>
        <v>4.5599999999999996</v>
      </c>
      <c r="O13" s="80">
        <f>AVERAGEIF('Multi-source evaluation'!$D:$D,$D13,'Multi-source evaluation'!O:O)</f>
        <v>4.0599999999999996</v>
      </c>
      <c r="P13" s="80">
        <f>AVERAGEIF('Multi-source evaluation'!$D:$D,$D13,'Multi-source evaluation'!P:P)</f>
        <v>3.32</v>
      </c>
      <c r="Q13" s="80">
        <f>AVERAGEIF('Multi-source evaluation'!$D:$D,$D13,'Multi-source evaluation'!Q:Q)</f>
        <v>2.82</v>
      </c>
      <c r="R13" s="80">
        <f>AVERAGEIF('Multi-source evaluation'!$D:$D,$D13,'Multi-source evaluation'!R:R)</f>
        <v>3.56</v>
      </c>
      <c r="S13" s="80">
        <f>AVERAGEIF('Multi-source evaluation'!$D:$D,$D13,'Multi-source evaluation'!S:S)</f>
        <v>1.36</v>
      </c>
      <c r="T13" s="80" t="e">
        <f>AVERAGE(E13:S13)</f>
        <v>#DIV/0!</v>
      </c>
    </row>
    <row r="14" spans="1:20">
      <c r="C14" s="61">
        <f>COUNTIF('Multi-source evaluation'!D:D,Coverage!D14)</f>
        <v>15</v>
      </c>
      <c r="D14" s="61" t="s">
        <v>44</v>
      </c>
      <c r="E14" s="80" t="e">
        <f>AVERAGEIF('Multi-source evaluation'!$D:$D,$D14,'Multi-source evaluation'!E:E)</f>
        <v>#DIV/0!</v>
      </c>
      <c r="F14" s="80">
        <f>AVERAGEIF('Multi-source evaluation'!$D:$D,$D14,'Multi-source evaluation'!F:F)</f>
        <v>1.8666666666666667</v>
      </c>
      <c r="G14" s="80">
        <f>AVERAGEIF('Multi-source evaluation'!$D:$D,$D14,'Multi-source evaluation'!G:G)</f>
        <v>2.7333333333333334</v>
      </c>
      <c r="H14" s="80">
        <f>AVERAGEIF('Multi-source evaluation'!$D:$D,$D14,'Multi-source evaluation'!H:H)</f>
        <v>0</v>
      </c>
      <c r="I14" s="80">
        <f>AVERAGEIF('Multi-source evaluation'!$D:$D,$D14,'Multi-source evaluation'!I:I)</f>
        <v>0</v>
      </c>
      <c r="J14" s="80">
        <f>AVERAGEIF('Multi-source evaluation'!$D:$D,$D14,'Multi-source evaluation'!J:J)</f>
        <v>0</v>
      </c>
      <c r="K14" s="80">
        <f>AVERAGEIF('Multi-source evaluation'!$D:$D,$D14,'Multi-source evaluation'!K:K)</f>
        <v>2.8666666666666667</v>
      </c>
      <c r="L14" s="80">
        <f>AVERAGEIF('Multi-source evaluation'!$D:$D,$D14,'Multi-source evaluation'!L:L)</f>
        <v>0.13333333333333333</v>
      </c>
      <c r="M14" s="80">
        <f>AVERAGEIF('Multi-source evaluation'!$D:$D,$D14,'Multi-source evaluation'!M:M)</f>
        <v>3</v>
      </c>
      <c r="N14" s="80">
        <f>AVERAGEIF('Multi-source evaluation'!$D:$D,$D14,'Multi-source evaluation'!N:N)</f>
        <v>3.4</v>
      </c>
      <c r="O14" s="80">
        <f>AVERAGEIF('Multi-source evaluation'!$D:$D,$D14,'Multi-source evaluation'!O:O)</f>
        <v>2.8</v>
      </c>
      <c r="P14" s="80">
        <f>AVERAGEIF('Multi-source evaluation'!$D:$D,$D14,'Multi-source evaluation'!P:P)</f>
        <v>2.8666666666666667</v>
      </c>
      <c r="Q14" s="80">
        <f>AVERAGEIF('Multi-source evaluation'!$D:$D,$D14,'Multi-source evaluation'!Q:Q)</f>
        <v>2.7333333333333334</v>
      </c>
      <c r="R14" s="80">
        <f>AVERAGEIF('Multi-source evaluation'!$D:$D,$D14,'Multi-source evaluation'!R:R)</f>
        <v>3.2666666666666666</v>
      </c>
      <c r="S14" s="80">
        <f>AVERAGEIF('Multi-source evaluation'!$D:$D,$D14,'Multi-source evaluation'!S:S)</f>
        <v>1.4</v>
      </c>
      <c r="T14" s="100">
        <f>AVERAGE(F14:S14)</f>
        <v>1.9333333333333333</v>
      </c>
    </row>
    <row r="15" spans="1:20">
      <c r="C15" s="61">
        <f>COUNTIF('Multi-source evaluation'!D:D,Coverage!D15)</f>
        <v>0</v>
      </c>
      <c r="D15" s="61" t="s">
        <v>54</v>
      </c>
      <c r="E15" s="80" t="e">
        <f>AVERAGEIF('Multi-source evaluation'!$D:$D,$D15,'Multi-source evaluation'!E:E)</f>
        <v>#DIV/0!</v>
      </c>
      <c r="F15" s="80" t="e">
        <f>AVERAGEIF('Multi-source evaluation'!$D:$D,$D15,'Multi-source evaluation'!F:F)</f>
        <v>#DIV/0!</v>
      </c>
      <c r="G15" s="80" t="e">
        <f>AVERAGEIF('Multi-source evaluation'!$D:$D,$D15,'Multi-source evaluation'!G:G)</f>
        <v>#DIV/0!</v>
      </c>
      <c r="H15" s="80" t="e">
        <f>AVERAGEIF('Multi-source evaluation'!$D:$D,$D15,'Multi-source evaluation'!H:H)</f>
        <v>#DIV/0!</v>
      </c>
      <c r="I15" s="80" t="e">
        <f>AVERAGEIF('Multi-source evaluation'!$D:$D,$D15,'Multi-source evaluation'!I:I)</f>
        <v>#DIV/0!</v>
      </c>
      <c r="J15" s="80" t="e">
        <f>AVERAGEIF('Multi-source evaluation'!$D:$D,$D15,'Multi-source evaluation'!J:J)</f>
        <v>#DIV/0!</v>
      </c>
      <c r="K15" s="80" t="e">
        <f>AVERAGEIF('Multi-source evaluation'!$D:$D,$D15,'Multi-source evaluation'!K:K)</f>
        <v>#DIV/0!</v>
      </c>
      <c r="L15" s="80" t="e">
        <f>AVERAGEIF('Multi-source evaluation'!$D:$D,$D15,'Multi-source evaluation'!L:L)</f>
        <v>#DIV/0!</v>
      </c>
      <c r="M15" s="80" t="e">
        <f>AVERAGEIF('Multi-source evaluation'!$D:$D,$D15,'Multi-source evaluation'!M:M)</f>
        <v>#DIV/0!</v>
      </c>
      <c r="N15" s="80" t="e">
        <f>AVERAGEIF('Multi-source evaluation'!$D:$D,$D15,'Multi-source evaluation'!N:N)</f>
        <v>#DIV/0!</v>
      </c>
      <c r="O15" s="80" t="e">
        <f>AVERAGEIF('Multi-source evaluation'!$D:$D,$D15,'Multi-source evaluation'!O:O)</f>
        <v>#DIV/0!</v>
      </c>
      <c r="P15" s="80" t="e">
        <f>AVERAGEIF('Multi-source evaluation'!$D:$D,$D15,'Multi-source evaluation'!P:P)</f>
        <v>#DIV/0!</v>
      </c>
      <c r="Q15" s="80" t="e">
        <f>AVERAGEIF('Multi-source evaluation'!$D:$D,$D15,'Multi-source evaluation'!Q:Q)</f>
        <v>#DIV/0!</v>
      </c>
      <c r="R15" s="80" t="e">
        <f>AVERAGEIF('Multi-source evaluation'!$D:$D,$D15,'Multi-source evaluation'!R:R)</f>
        <v>#DIV/0!</v>
      </c>
      <c r="S15" s="80" t="e">
        <f>AVERAGEIF('Multi-source evaluation'!$D:$D,$D15,'Multi-source evaluation'!S:S)</f>
        <v>#DIV/0!</v>
      </c>
      <c r="T15" s="80" t="e">
        <f>AVERAGEIF('Multi-source evaluation'!$D:$D,$D15,'Multi-source evaluation'!T:T)</f>
        <v>#DIV/0!</v>
      </c>
    </row>
    <row r="16" spans="1:20">
      <c r="C16" s="61">
        <f>COUNTIF('Multi-source evaluation'!D:D,Coverage!D16)</f>
        <v>15</v>
      </c>
      <c r="D16" s="61" t="s">
        <v>84</v>
      </c>
      <c r="E16" s="80">
        <f>AVERAGEIF('Multi-source evaluation'!$D:$D,$D16,'Multi-source evaluation'!E:E)</f>
        <v>0.8666666666666667</v>
      </c>
      <c r="F16" s="80">
        <f>AVERAGEIF('Multi-source evaluation'!$D:$D,$D16,'Multi-source evaluation'!F:F)</f>
        <v>0.8666666666666667</v>
      </c>
      <c r="G16" s="80">
        <f>AVERAGEIF('Multi-source evaluation'!$D:$D,$D16,'Multi-source evaluation'!G:G)</f>
        <v>1.6</v>
      </c>
      <c r="H16" s="80">
        <f>AVERAGEIF('Multi-source evaluation'!$D:$D,$D16,'Multi-source evaluation'!H:H)</f>
        <v>0.73333333333333328</v>
      </c>
      <c r="I16" s="80">
        <f>AVERAGEIF('Multi-source evaluation'!$D:$D,$D16,'Multi-source evaluation'!I:I)</f>
        <v>0</v>
      </c>
      <c r="J16" s="80">
        <f>AVERAGEIF('Multi-source evaluation'!$D:$D,$D16,'Multi-source evaluation'!J:J)</f>
        <v>0</v>
      </c>
      <c r="K16" s="80">
        <f>AVERAGEIF('Multi-source evaluation'!$D:$D,$D16,'Multi-source evaluation'!K:K)</f>
        <v>3.6666666666666665</v>
      </c>
      <c r="L16" s="80">
        <f>AVERAGEIF('Multi-source evaluation'!$D:$D,$D16,'Multi-source evaluation'!L:L)</f>
        <v>3.2666666666666666</v>
      </c>
      <c r="M16" s="80">
        <f>AVERAGEIF('Multi-source evaluation'!$D:$D,$D16,'Multi-source evaluation'!M:M)</f>
        <v>1.7333333333333334</v>
      </c>
      <c r="N16" s="80">
        <f>AVERAGEIF('Multi-source evaluation'!$D:$D,$D16,'Multi-source evaluation'!N:N)</f>
        <v>3</v>
      </c>
      <c r="O16" s="80">
        <f>AVERAGEIF('Multi-source evaluation'!$D:$D,$D16,'Multi-source evaluation'!O:O)</f>
        <v>2.6666666666666665</v>
      </c>
      <c r="P16" s="80">
        <f>AVERAGEIF('Multi-source evaluation'!$D:$D,$D16,'Multi-source evaluation'!P:P)</f>
        <v>1.4</v>
      </c>
      <c r="Q16" s="80">
        <f>AVERAGEIF('Multi-source evaluation'!$D:$D,$D16,'Multi-source evaluation'!Q:Q)</f>
        <v>1.9333333333333333</v>
      </c>
      <c r="R16" s="80">
        <f>AVERAGEIF('Multi-source evaluation'!$D:$D,$D16,'Multi-source evaluation'!R:R)</f>
        <v>2.9333333333333331</v>
      </c>
      <c r="S16" s="80">
        <f>AVERAGEIF('Multi-source evaluation'!$D:$D,$D16,'Multi-source evaluation'!S:S)</f>
        <v>2.2000000000000002</v>
      </c>
      <c r="T16" s="80">
        <f>AVERAGE(E16:S16)</f>
        <v>1.7911111111111111</v>
      </c>
    </row>
    <row r="17" spans="1:36">
      <c r="C17" s="61">
        <f>COUNTIF('Multi-source evaluation'!D:D,Coverage!D17)</f>
        <v>15</v>
      </c>
      <c r="D17" s="61" t="s">
        <v>64</v>
      </c>
      <c r="E17" s="80">
        <f>AVERAGEIF('Multi-source evaluation'!$D:$D,$D17,'Multi-source evaluation'!E:E)</f>
        <v>0</v>
      </c>
      <c r="F17" s="80">
        <f>AVERAGEIF('Multi-source evaluation'!$D:$D,$D17,'Multi-source evaluation'!F:F)</f>
        <v>3.4</v>
      </c>
      <c r="G17" s="80">
        <f>AVERAGEIF('Multi-source evaluation'!$D:$D,$D17,'Multi-source evaluation'!G:G)</f>
        <v>2.3333333333333335</v>
      </c>
      <c r="H17" s="80">
        <f>AVERAGEIF('Multi-source evaluation'!$D:$D,$D17,'Multi-source evaluation'!H:H)</f>
        <v>0.33333333333333331</v>
      </c>
      <c r="I17" s="80">
        <f>AVERAGEIF('Multi-source evaluation'!$D:$D,$D17,'Multi-source evaluation'!I:I)</f>
        <v>0</v>
      </c>
      <c r="J17" s="80">
        <f>AVERAGEIF('Multi-source evaluation'!$D:$D,$D17,'Multi-source evaluation'!J:J)</f>
        <v>3.2</v>
      </c>
      <c r="K17" s="80">
        <f>AVERAGEIF('Multi-source evaluation'!$D:$D,$D17,'Multi-source evaluation'!K:K)</f>
        <v>3.9333333333333331</v>
      </c>
      <c r="L17" s="80">
        <f>AVERAGEIF('Multi-source evaluation'!$D:$D,$D17,'Multi-source evaluation'!L:L)</f>
        <v>2.8</v>
      </c>
      <c r="M17" s="80">
        <f>AVERAGEIF('Multi-source evaluation'!$D:$D,$D17,'Multi-source evaluation'!M:M)</f>
        <v>3.4666666666666668</v>
      </c>
      <c r="N17" s="80">
        <f>AVERAGEIF('Multi-source evaluation'!$D:$D,$D17,'Multi-source evaluation'!N:N)</f>
        <v>0</v>
      </c>
      <c r="O17" s="80">
        <f>AVERAGEIF('Multi-source evaluation'!$D:$D,$D17,'Multi-source evaluation'!O:O)</f>
        <v>1.5333333333333334</v>
      </c>
      <c r="P17" s="80">
        <f>AVERAGEIF('Multi-source evaluation'!$D:$D,$D17,'Multi-source evaluation'!P:P)</f>
        <v>1.6666666666666667</v>
      </c>
      <c r="Q17" s="80">
        <f>AVERAGEIF('Multi-source evaluation'!$D:$D,$D17,'Multi-source evaluation'!Q:Q)</f>
        <v>2.4</v>
      </c>
      <c r="R17" s="80">
        <f>AVERAGEIF('Multi-source evaluation'!$D:$D,$D17,'Multi-source evaluation'!R:R)</f>
        <v>4</v>
      </c>
      <c r="S17" s="80">
        <f>AVERAGEIF('Multi-source evaluation'!$D:$D,$D17,'Multi-source evaluation'!S:S)</f>
        <v>2.3333333333333335</v>
      </c>
      <c r="T17" s="80">
        <f>AVERAGE(E17:S17)</f>
        <v>2.0933333333333333</v>
      </c>
    </row>
    <row r="18" spans="1:36">
      <c r="C18" s="61">
        <f>COUNTIF('Multi-source evaluation'!D:D,Coverage!D18)</f>
        <v>15</v>
      </c>
      <c r="D18" s="61" t="s">
        <v>86</v>
      </c>
      <c r="E18" s="80">
        <f>AVERAGEIF('Multi-source evaluation'!$D:$D,$D18,'Multi-source evaluation'!E:E)</f>
        <v>3.1333333333333333</v>
      </c>
      <c r="F18" s="80">
        <f>AVERAGEIF('Multi-source evaluation'!$D:$D,$D18,'Multi-source evaluation'!F:F)</f>
        <v>1.4666666666666666</v>
      </c>
      <c r="G18" s="80">
        <f>AVERAGEIF('Multi-source evaluation'!$D:$D,$D18,'Multi-source evaluation'!G:G)</f>
        <v>1.8666666666666667</v>
      </c>
      <c r="H18" s="80">
        <f>AVERAGEIF('Multi-source evaluation'!$D:$D,$D18,'Multi-source evaluation'!H:H)</f>
        <v>1</v>
      </c>
      <c r="I18" s="80">
        <f>AVERAGEIF('Multi-source evaluation'!$D:$D,$D18,'Multi-source evaluation'!I:I)</f>
        <v>0</v>
      </c>
      <c r="J18" s="80">
        <f>AVERAGEIF('Multi-source evaluation'!$D:$D,$D18,'Multi-source evaluation'!J:J)</f>
        <v>1.9333333333333333</v>
      </c>
      <c r="K18" s="80">
        <f>AVERAGEIF('Multi-source evaluation'!$D:$D,$D18,'Multi-source evaluation'!K:K)</f>
        <v>3.6666666666666665</v>
      </c>
      <c r="L18" s="80">
        <f>AVERAGEIF('Multi-source evaluation'!$D:$D,$D18,'Multi-source evaluation'!L:L)</f>
        <v>1.7333333333333334</v>
      </c>
      <c r="M18" s="80">
        <f>AVERAGEIF('Multi-source evaluation'!$D:$D,$D18,'Multi-source evaluation'!M:M)</f>
        <v>0.66666666666666663</v>
      </c>
      <c r="N18" s="80">
        <f>AVERAGEIF('Multi-source evaluation'!$D:$D,$D18,'Multi-source evaluation'!N:N)</f>
        <v>3</v>
      </c>
      <c r="O18" s="80">
        <f>AVERAGEIF('Multi-source evaluation'!$D:$D,$D18,'Multi-source evaluation'!O:O)</f>
        <v>1.9333333333333333</v>
      </c>
      <c r="P18" s="80">
        <f>AVERAGEIF('Multi-source evaluation'!$D:$D,$D18,'Multi-source evaluation'!P:P)</f>
        <v>2.8</v>
      </c>
      <c r="Q18" s="80">
        <f>AVERAGEIF('Multi-source evaluation'!$D:$D,$D18,'Multi-source evaluation'!Q:Q)</f>
        <v>1.5333333333333334</v>
      </c>
      <c r="R18" s="80">
        <f>AVERAGEIF('Multi-source evaluation'!$D:$D,$D18,'Multi-source evaluation'!R:R)</f>
        <v>2.6666666666666665</v>
      </c>
      <c r="S18" s="80">
        <f>AVERAGEIF('Multi-source evaluation'!$D:$D,$D18,'Multi-source evaluation'!S:S)</f>
        <v>1.2</v>
      </c>
      <c r="T18" s="80">
        <f>AVERAGE(E18:S18)</f>
        <v>1.906666666666667</v>
      </c>
    </row>
    <row r="19" spans="1:36"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</row>
    <row r="20" spans="1:36">
      <c r="A20" s="60" t="s">
        <v>144</v>
      </c>
      <c r="C20" s="61">
        <f>C2+C11/5</f>
        <v>12</v>
      </c>
      <c r="D20" s="61" t="s">
        <v>95</v>
      </c>
      <c r="E20" s="80">
        <f t="shared" ref="E20:S20" si="0">(IF(ISERR(E2),0,E2*$C2)+IF(ISERR(E11),0,E11*$C11/5))/(IF(ISERR(E2),0,$C2)+IF(ISERR(E11),0,$C11/5))</f>
        <v>1.3666666666666665</v>
      </c>
      <c r="F20" s="80">
        <f t="shared" si="0"/>
        <v>1.7</v>
      </c>
      <c r="G20" s="80">
        <f t="shared" si="0"/>
        <v>1.375</v>
      </c>
      <c r="H20" s="80">
        <f t="shared" si="0"/>
        <v>1.1500000000000001</v>
      </c>
      <c r="I20" s="80">
        <f t="shared" si="0"/>
        <v>0.41666666666666669</v>
      </c>
      <c r="J20" s="80">
        <f t="shared" si="0"/>
        <v>0.66666666666666663</v>
      </c>
      <c r="K20" s="80">
        <f t="shared" si="0"/>
        <v>2.0833333333333335</v>
      </c>
      <c r="L20" s="80">
        <f t="shared" si="0"/>
        <v>1.8333333333333333</v>
      </c>
      <c r="M20" s="80">
        <f t="shared" si="0"/>
        <v>1.6916666666666667</v>
      </c>
      <c r="N20" s="80">
        <f t="shared" si="0"/>
        <v>1.7416666666666665</v>
      </c>
      <c r="O20" s="80">
        <f t="shared" si="0"/>
        <v>2.3666666666666667</v>
      </c>
      <c r="P20" s="80">
        <f t="shared" si="0"/>
        <v>1.8166666666666667</v>
      </c>
      <c r="Q20" s="80">
        <f t="shared" si="0"/>
        <v>1.3666666666666665</v>
      </c>
      <c r="R20" s="80">
        <f t="shared" si="0"/>
        <v>2.3333333333333335</v>
      </c>
      <c r="S20" s="80">
        <f t="shared" si="0"/>
        <v>1.3333333333333333</v>
      </c>
      <c r="T20" s="80">
        <f>AVERAGE(E20:S20)</f>
        <v>1.5494444444444444</v>
      </c>
      <c r="V20" s="16">
        <f t="shared" ref="V20:AJ23" si="1">E20*$C20</f>
        <v>16.399999999999999</v>
      </c>
      <c r="W20" s="16">
        <f t="shared" si="1"/>
        <v>20.399999999999999</v>
      </c>
      <c r="X20" s="16">
        <f t="shared" si="1"/>
        <v>16.5</v>
      </c>
      <c r="Y20" s="16">
        <f t="shared" si="1"/>
        <v>13.8</v>
      </c>
      <c r="Z20" s="16">
        <f t="shared" si="1"/>
        <v>5</v>
      </c>
      <c r="AA20" s="16">
        <f t="shared" si="1"/>
        <v>8</v>
      </c>
      <c r="AB20" s="16">
        <f t="shared" si="1"/>
        <v>25</v>
      </c>
      <c r="AC20" s="16">
        <f t="shared" si="1"/>
        <v>22</v>
      </c>
      <c r="AD20" s="16">
        <f t="shared" si="1"/>
        <v>20.3</v>
      </c>
      <c r="AE20" s="16">
        <f t="shared" si="1"/>
        <v>20.9</v>
      </c>
      <c r="AF20" s="16">
        <f t="shared" si="1"/>
        <v>28.4</v>
      </c>
      <c r="AG20" s="16">
        <f t="shared" si="1"/>
        <v>21.8</v>
      </c>
      <c r="AH20" s="16">
        <f t="shared" si="1"/>
        <v>16.399999999999999</v>
      </c>
      <c r="AI20" s="16">
        <f t="shared" si="1"/>
        <v>28</v>
      </c>
      <c r="AJ20" s="16">
        <f t="shared" si="1"/>
        <v>16</v>
      </c>
    </row>
    <row r="21" spans="1:36">
      <c r="A21" s="60" t="s">
        <v>183</v>
      </c>
      <c r="C21" s="61">
        <f t="shared" ref="C21:C27" si="2">C3+C12/5</f>
        <v>11</v>
      </c>
      <c r="D21" s="61" t="s">
        <v>32</v>
      </c>
      <c r="E21" s="80">
        <f t="shared" ref="E21:S21" si="3">(IF(ISERR(E3),0,E3*$C3)+IF(ISERR(E12),0,E12*$C12/5))/(IF(ISERR(E3),0,$C3)+IF(ISERR(E12),0,$C12/5))</f>
        <v>2.3363636363636364</v>
      </c>
      <c r="F21" s="80">
        <f t="shared" si="3"/>
        <v>1.9363636363636365</v>
      </c>
      <c r="G21" s="80">
        <f t="shared" si="3"/>
        <v>2.5181818181818181</v>
      </c>
      <c r="H21" s="80">
        <f t="shared" si="3"/>
        <v>0.2857142857142857</v>
      </c>
      <c r="I21" s="80">
        <f t="shared" si="3"/>
        <v>1.6181818181818182</v>
      </c>
      <c r="J21" s="80">
        <f t="shared" si="3"/>
        <v>0.72727272727272729</v>
      </c>
      <c r="K21" s="80">
        <f t="shared" si="3"/>
        <v>3.4454545454545453</v>
      </c>
      <c r="L21" s="80">
        <f t="shared" si="3"/>
        <v>2.7636363636363637</v>
      </c>
      <c r="M21" s="80">
        <f t="shared" si="3"/>
        <v>1.6454545454545455</v>
      </c>
      <c r="N21" s="80">
        <f t="shared" si="3"/>
        <v>2.790909090909091</v>
      </c>
      <c r="O21" s="80">
        <f t="shared" si="3"/>
        <v>2.7545454545454544</v>
      </c>
      <c r="P21" s="80">
        <f t="shared" si="3"/>
        <v>3.3818181818181823</v>
      </c>
      <c r="Q21" s="80">
        <f t="shared" si="3"/>
        <v>2.2727272727272729</v>
      </c>
      <c r="R21" s="80">
        <f t="shared" si="3"/>
        <v>2.6545454545454543</v>
      </c>
      <c r="S21" s="80">
        <f t="shared" si="3"/>
        <v>2.125</v>
      </c>
      <c r="T21" s="80">
        <f>AVERAGE(E21:S21)</f>
        <v>2.2170779220779218</v>
      </c>
      <c r="V21" s="16">
        <f t="shared" si="1"/>
        <v>25.7</v>
      </c>
      <c r="W21" s="16">
        <f t="shared" si="1"/>
        <v>21.3</v>
      </c>
      <c r="X21" s="16">
        <f t="shared" si="1"/>
        <v>27.7</v>
      </c>
      <c r="Y21" s="16">
        <f t="shared" si="1"/>
        <v>3.1428571428571428</v>
      </c>
      <c r="Z21" s="16">
        <f t="shared" si="1"/>
        <v>17.8</v>
      </c>
      <c r="AA21" s="16">
        <f t="shared" si="1"/>
        <v>8</v>
      </c>
      <c r="AB21" s="16">
        <f t="shared" si="1"/>
        <v>37.9</v>
      </c>
      <c r="AC21" s="16">
        <f t="shared" si="1"/>
        <v>30.4</v>
      </c>
      <c r="AD21" s="16">
        <f t="shared" si="1"/>
        <v>18.100000000000001</v>
      </c>
      <c r="AE21" s="16">
        <f t="shared" si="1"/>
        <v>30.700000000000003</v>
      </c>
      <c r="AF21" s="16">
        <f t="shared" si="1"/>
        <v>30.299999999999997</v>
      </c>
      <c r="AG21" s="16">
        <f t="shared" si="1"/>
        <v>37.200000000000003</v>
      </c>
      <c r="AH21" s="16">
        <f t="shared" si="1"/>
        <v>25.000000000000004</v>
      </c>
      <c r="AI21" s="16">
        <f t="shared" si="1"/>
        <v>29.199999999999996</v>
      </c>
      <c r="AJ21" s="16">
        <f t="shared" si="1"/>
        <v>23.375</v>
      </c>
    </row>
    <row r="22" spans="1:36">
      <c r="C22" s="61">
        <f t="shared" si="2"/>
        <v>12</v>
      </c>
      <c r="D22" s="61" t="s">
        <v>7</v>
      </c>
      <c r="E22" s="80">
        <f t="shared" ref="E22:S22" si="4">(IF(ISERR(E4),0,E4*$C4)+IF(ISERR(E13),0,E13*$C13/5))/(IF(ISERR(E4),0,$C4)+IF(ISERR(E13),0,$C13/5))</f>
        <v>3.0500000000000003</v>
      </c>
      <c r="F22" s="80">
        <f t="shared" si="4"/>
        <v>3.5</v>
      </c>
      <c r="G22" s="80">
        <f t="shared" si="4"/>
        <v>2.9083333333333332</v>
      </c>
      <c r="H22" s="80">
        <f t="shared" si="4"/>
        <v>1.2249999999999999</v>
      </c>
      <c r="I22" s="80">
        <f t="shared" si="4"/>
        <v>1.2666666666666668</v>
      </c>
      <c r="J22" s="80">
        <f t="shared" si="4"/>
        <v>1.4916666666666669</v>
      </c>
      <c r="K22" s="80">
        <f t="shared" si="4"/>
        <v>3.3666666666666667</v>
      </c>
      <c r="L22" s="80">
        <f t="shared" si="4"/>
        <v>2.3416666666666668</v>
      </c>
      <c r="M22" s="80">
        <f t="shared" si="4"/>
        <v>1.4749999999999999</v>
      </c>
      <c r="N22" s="80">
        <f t="shared" si="4"/>
        <v>4.0249999999999995</v>
      </c>
      <c r="O22" s="80">
        <f t="shared" si="4"/>
        <v>3.1916666666666664</v>
      </c>
      <c r="P22" s="80">
        <f t="shared" si="4"/>
        <v>3.8000000000000007</v>
      </c>
      <c r="Q22" s="80">
        <f t="shared" si="4"/>
        <v>3.2583333333333333</v>
      </c>
      <c r="R22" s="80">
        <f t="shared" si="4"/>
        <v>3.4833333333333329</v>
      </c>
      <c r="S22" s="80">
        <f t="shared" si="4"/>
        <v>1.5666666666666667</v>
      </c>
      <c r="T22" s="80">
        <f>AVERAGE(E22:S22)</f>
        <v>2.6633333333333336</v>
      </c>
      <c r="V22" s="16">
        <f t="shared" si="1"/>
        <v>36.6</v>
      </c>
      <c r="W22" s="16">
        <f t="shared" si="1"/>
        <v>42</v>
      </c>
      <c r="X22" s="16">
        <f t="shared" si="1"/>
        <v>34.9</v>
      </c>
      <c r="Y22" s="16">
        <f t="shared" si="1"/>
        <v>14.7</v>
      </c>
      <c r="Z22" s="16">
        <f t="shared" si="1"/>
        <v>15.200000000000003</v>
      </c>
      <c r="AA22" s="16">
        <f t="shared" si="1"/>
        <v>17.900000000000002</v>
      </c>
      <c r="AB22" s="16">
        <f t="shared" si="1"/>
        <v>40.4</v>
      </c>
      <c r="AC22" s="16">
        <f t="shared" si="1"/>
        <v>28.1</v>
      </c>
      <c r="AD22" s="16">
        <f t="shared" si="1"/>
        <v>17.7</v>
      </c>
      <c r="AE22" s="16">
        <f t="shared" si="1"/>
        <v>48.3</v>
      </c>
      <c r="AF22" s="16">
        <f t="shared" si="1"/>
        <v>38.299999999999997</v>
      </c>
      <c r="AG22" s="16">
        <f t="shared" si="1"/>
        <v>45.600000000000009</v>
      </c>
      <c r="AH22" s="16">
        <f t="shared" si="1"/>
        <v>39.1</v>
      </c>
      <c r="AI22" s="16">
        <f t="shared" si="1"/>
        <v>41.8</v>
      </c>
      <c r="AJ22" s="16">
        <f t="shared" si="1"/>
        <v>18.8</v>
      </c>
    </row>
    <row r="23" spans="1:36">
      <c r="C23" s="61">
        <f t="shared" si="2"/>
        <v>11</v>
      </c>
      <c r="D23" s="61" t="s">
        <v>44</v>
      </c>
      <c r="E23" s="80">
        <f t="shared" ref="E23:S23" si="5">(IF(ISERR(E5),0,E5*$C5)+IF(ISERR(E14),0,E14*$C14/5))/(IF(ISERR(E5),0,$C5)+IF(ISERR(E14),0,$C14/5))</f>
        <v>2.25</v>
      </c>
      <c r="F23" s="80">
        <f t="shared" si="5"/>
        <v>2.3272727272727276</v>
      </c>
      <c r="G23" s="80">
        <f t="shared" si="5"/>
        <v>2.5636363636363635</v>
      </c>
      <c r="H23" s="80">
        <f t="shared" si="5"/>
        <v>0.63636363636363635</v>
      </c>
      <c r="I23" s="80">
        <f t="shared" si="5"/>
        <v>0.45454545454545453</v>
      </c>
      <c r="J23" s="80">
        <f t="shared" si="5"/>
        <v>0.90909090909090906</v>
      </c>
      <c r="K23" s="80">
        <f t="shared" si="5"/>
        <v>2.7818181818181817</v>
      </c>
      <c r="L23" s="80">
        <f t="shared" si="5"/>
        <v>2.2181818181818183</v>
      </c>
      <c r="M23" s="80">
        <f t="shared" si="5"/>
        <v>2.8181818181818183</v>
      </c>
      <c r="N23" s="80">
        <f t="shared" si="5"/>
        <v>3.0181818181818185</v>
      </c>
      <c r="O23" s="80">
        <f t="shared" si="5"/>
        <v>2.8545454545454545</v>
      </c>
      <c r="P23" s="80">
        <f t="shared" si="5"/>
        <v>2.9181818181818184</v>
      </c>
      <c r="Q23" s="80">
        <f t="shared" si="5"/>
        <v>2.7454545454545456</v>
      </c>
      <c r="R23" s="80">
        <f t="shared" si="5"/>
        <v>3.5272727272727269</v>
      </c>
      <c r="S23" s="80">
        <f t="shared" si="5"/>
        <v>2.3818181818181818</v>
      </c>
      <c r="T23" s="80">
        <f>AVERAGE(E23:S23)</f>
        <v>2.2936363636363639</v>
      </c>
      <c r="V23" s="16">
        <f t="shared" si="1"/>
        <v>24.75</v>
      </c>
      <c r="W23" s="16">
        <f t="shared" si="1"/>
        <v>25.600000000000005</v>
      </c>
      <c r="X23" s="16">
        <f t="shared" si="1"/>
        <v>28.2</v>
      </c>
      <c r="Y23" s="16">
        <f t="shared" si="1"/>
        <v>7</v>
      </c>
      <c r="Z23" s="16">
        <f t="shared" si="1"/>
        <v>5</v>
      </c>
      <c r="AA23" s="16">
        <f t="shared" si="1"/>
        <v>10</v>
      </c>
      <c r="AB23" s="16">
        <f t="shared" si="1"/>
        <v>30.599999999999998</v>
      </c>
      <c r="AC23" s="16">
        <f t="shared" si="1"/>
        <v>24.400000000000002</v>
      </c>
      <c r="AD23" s="16">
        <f t="shared" si="1"/>
        <v>31</v>
      </c>
      <c r="AE23" s="16">
        <f t="shared" si="1"/>
        <v>33.200000000000003</v>
      </c>
      <c r="AF23" s="16">
        <f t="shared" si="1"/>
        <v>31.4</v>
      </c>
      <c r="AG23" s="16">
        <f t="shared" si="1"/>
        <v>32.1</v>
      </c>
      <c r="AH23" s="16">
        <f t="shared" si="1"/>
        <v>30.200000000000003</v>
      </c>
      <c r="AI23" s="16">
        <f t="shared" si="1"/>
        <v>38.799999999999997</v>
      </c>
      <c r="AJ23" s="16">
        <f t="shared" si="1"/>
        <v>26.2</v>
      </c>
    </row>
    <row r="24" spans="1:36">
      <c r="C24" s="61">
        <f t="shared" si="2"/>
        <v>8</v>
      </c>
      <c r="D24" s="61" t="s">
        <v>54</v>
      </c>
      <c r="E24" s="80" t="e">
        <f t="shared" ref="E24:S24" si="6">(IF(ISERR(E6),0,E6*$C6)+IF(ISERR(E15),0,E15*$C15/5))/(IF(ISERR(E6),0,$C6)+IF(ISERR(E15),0,$C15/5))</f>
        <v>#DIV/0!</v>
      </c>
      <c r="F24" s="80">
        <f t="shared" si="6"/>
        <v>3.125</v>
      </c>
      <c r="G24" s="80">
        <f t="shared" si="6"/>
        <v>2.875</v>
      </c>
      <c r="H24" s="80">
        <f t="shared" si="6"/>
        <v>0.75</v>
      </c>
      <c r="I24" s="80">
        <f t="shared" si="6"/>
        <v>0.625</v>
      </c>
      <c r="J24" s="80">
        <f t="shared" si="6"/>
        <v>0</v>
      </c>
      <c r="K24" s="80">
        <f t="shared" si="6"/>
        <v>3.125</v>
      </c>
      <c r="L24" s="80">
        <f t="shared" si="6"/>
        <v>3.875</v>
      </c>
      <c r="M24" s="80">
        <f t="shared" si="6"/>
        <v>1.75</v>
      </c>
      <c r="N24" s="80">
        <f t="shared" si="6"/>
        <v>3.75</v>
      </c>
      <c r="O24" s="80">
        <f t="shared" si="6"/>
        <v>3.75</v>
      </c>
      <c r="P24" s="80">
        <f t="shared" si="6"/>
        <v>3.625</v>
      </c>
      <c r="Q24" s="80">
        <f t="shared" si="6"/>
        <v>3.125</v>
      </c>
      <c r="R24" s="80">
        <f t="shared" si="6"/>
        <v>2.875</v>
      </c>
      <c r="S24" s="80">
        <f t="shared" si="6"/>
        <v>3.125</v>
      </c>
      <c r="T24" s="100">
        <f>AVERAGE(F24:S24)</f>
        <v>2.5982142857142856</v>
      </c>
      <c r="V24" s="16">
        <v>0</v>
      </c>
      <c r="W24" s="16">
        <f t="shared" ref="W24:AJ27" si="7">F24*$C24</f>
        <v>25</v>
      </c>
      <c r="X24" s="16">
        <f t="shared" si="7"/>
        <v>23</v>
      </c>
      <c r="Y24" s="16">
        <f t="shared" si="7"/>
        <v>6</v>
      </c>
      <c r="Z24" s="16">
        <f t="shared" si="7"/>
        <v>5</v>
      </c>
      <c r="AA24" s="16">
        <f t="shared" si="7"/>
        <v>0</v>
      </c>
      <c r="AB24" s="16">
        <f t="shared" si="7"/>
        <v>25</v>
      </c>
      <c r="AC24" s="16">
        <f t="shared" si="7"/>
        <v>31</v>
      </c>
      <c r="AD24" s="16">
        <f t="shared" si="7"/>
        <v>14</v>
      </c>
      <c r="AE24" s="16">
        <f t="shared" si="7"/>
        <v>30</v>
      </c>
      <c r="AF24" s="16">
        <f t="shared" si="7"/>
        <v>30</v>
      </c>
      <c r="AG24" s="16">
        <f t="shared" si="7"/>
        <v>29</v>
      </c>
      <c r="AH24" s="16">
        <f t="shared" si="7"/>
        <v>25</v>
      </c>
      <c r="AI24" s="16">
        <f t="shared" si="7"/>
        <v>23</v>
      </c>
      <c r="AJ24" s="16">
        <f t="shared" si="7"/>
        <v>25</v>
      </c>
    </row>
    <row r="25" spans="1:36">
      <c r="C25" s="61">
        <f t="shared" si="2"/>
        <v>13</v>
      </c>
      <c r="D25" s="61" t="s">
        <v>84</v>
      </c>
      <c r="E25" s="80">
        <f t="shared" ref="E25:S25" si="8">(IF(ISERR(E7),0,E7*$C7)+IF(ISERR(E16),0,E16*$C16/5))/(IF(ISERR(E7),0,$C7)+IF(ISERR(E16),0,$C16/5))</f>
        <v>1.5076923076923079</v>
      </c>
      <c r="F25" s="80">
        <f t="shared" si="8"/>
        <v>2.1230769230769231</v>
      </c>
      <c r="G25" s="80">
        <f t="shared" si="8"/>
        <v>1.7538461538461538</v>
      </c>
      <c r="H25" s="80">
        <f t="shared" si="8"/>
        <v>0.55384615384615388</v>
      </c>
      <c r="I25" s="80">
        <f t="shared" si="8"/>
        <v>0.38461538461538464</v>
      </c>
      <c r="J25" s="80">
        <f t="shared" si="8"/>
        <v>0.46153846153846156</v>
      </c>
      <c r="K25" s="80">
        <f t="shared" si="8"/>
        <v>2.2307692307692308</v>
      </c>
      <c r="L25" s="80">
        <f t="shared" si="8"/>
        <v>3.2923076923076922</v>
      </c>
      <c r="M25" s="80">
        <f t="shared" si="8"/>
        <v>1.7076923076923076</v>
      </c>
      <c r="N25" s="80">
        <f t="shared" si="8"/>
        <v>2.5384615384615383</v>
      </c>
      <c r="O25" s="80">
        <f t="shared" si="8"/>
        <v>2.5384615384615383</v>
      </c>
      <c r="P25" s="80">
        <f t="shared" si="8"/>
        <v>1.323076923076923</v>
      </c>
      <c r="Q25" s="80">
        <f t="shared" si="8"/>
        <v>2.1384615384615384</v>
      </c>
      <c r="R25" s="80">
        <f t="shared" si="8"/>
        <v>2.8307692307692305</v>
      </c>
      <c r="S25" s="80">
        <f t="shared" si="8"/>
        <v>2.2000000000000002</v>
      </c>
      <c r="T25" s="80">
        <f>AVERAGE(E25:S25)</f>
        <v>1.8389743589743588</v>
      </c>
      <c r="V25" s="16">
        <f>E25*$C25</f>
        <v>19.600000000000001</v>
      </c>
      <c r="W25" s="16">
        <f t="shared" si="7"/>
        <v>27.6</v>
      </c>
      <c r="X25" s="16">
        <f t="shared" si="7"/>
        <v>22.8</v>
      </c>
      <c r="Y25" s="16">
        <f t="shared" si="7"/>
        <v>7.2</v>
      </c>
      <c r="Z25" s="16">
        <f t="shared" si="7"/>
        <v>5</v>
      </c>
      <c r="AA25" s="16">
        <f t="shared" si="7"/>
        <v>6</v>
      </c>
      <c r="AB25" s="16">
        <f t="shared" si="7"/>
        <v>29</v>
      </c>
      <c r="AC25" s="16">
        <f t="shared" si="7"/>
        <v>42.8</v>
      </c>
      <c r="AD25" s="16">
        <f t="shared" si="7"/>
        <v>22.2</v>
      </c>
      <c r="AE25" s="16">
        <f t="shared" si="7"/>
        <v>33</v>
      </c>
      <c r="AF25" s="16">
        <f t="shared" si="7"/>
        <v>33</v>
      </c>
      <c r="AG25" s="16">
        <f t="shared" si="7"/>
        <v>17.2</v>
      </c>
      <c r="AH25" s="16">
        <f t="shared" si="7"/>
        <v>27.8</v>
      </c>
      <c r="AI25" s="16">
        <f t="shared" si="7"/>
        <v>36.799999999999997</v>
      </c>
      <c r="AJ25" s="16">
        <f t="shared" si="7"/>
        <v>28.6</v>
      </c>
    </row>
    <row r="26" spans="1:36">
      <c r="C26" s="61">
        <f t="shared" si="2"/>
        <v>12</v>
      </c>
      <c r="D26" s="61" t="s">
        <v>64</v>
      </c>
      <c r="E26" s="80">
        <f t="shared" ref="E26:S26" si="9">(IF(ISERR(E8),0,E8*$C8)+IF(ISERR(E17),0,E17*$C17/5))/(IF(ISERR(E8),0,$C8)+IF(ISERR(E17),0,$C17/5))</f>
        <v>1.0833333333333333</v>
      </c>
      <c r="F26" s="80">
        <f t="shared" si="9"/>
        <v>2.1</v>
      </c>
      <c r="G26" s="80">
        <f t="shared" si="9"/>
        <v>1.8333333333333333</v>
      </c>
      <c r="H26" s="80">
        <f t="shared" si="9"/>
        <v>1.1666666666666667</v>
      </c>
      <c r="I26" s="80">
        <f t="shared" si="9"/>
        <v>0.41666666666666669</v>
      </c>
      <c r="J26" s="80">
        <f t="shared" si="9"/>
        <v>1.2166666666666666</v>
      </c>
      <c r="K26" s="80">
        <f t="shared" si="9"/>
        <v>2.15</v>
      </c>
      <c r="L26" s="80">
        <f t="shared" si="9"/>
        <v>2.2937499999999997</v>
      </c>
      <c r="M26" s="80">
        <f t="shared" si="9"/>
        <v>1.2833333333333334</v>
      </c>
      <c r="N26" s="80">
        <f t="shared" si="9"/>
        <v>1.5</v>
      </c>
      <c r="O26" s="80">
        <f t="shared" si="9"/>
        <v>1.7166666666666668</v>
      </c>
      <c r="P26" s="80">
        <f t="shared" si="9"/>
        <v>2.0104166666666665</v>
      </c>
      <c r="Q26" s="80">
        <f t="shared" si="9"/>
        <v>1.8499999999999999</v>
      </c>
      <c r="R26" s="80">
        <f t="shared" si="9"/>
        <v>2.5833333333333335</v>
      </c>
      <c r="S26" s="80">
        <f t="shared" si="9"/>
        <v>1.5</v>
      </c>
      <c r="T26" s="80">
        <f>AVERAGE(E26:S26)</f>
        <v>1.6469444444444443</v>
      </c>
      <c r="V26" s="16">
        <f>E26*$C26</f>
        <v>13</v>
      </c>
      <c r="W26" s="16">
        <f t="shared" si="7"/>
        <v>25.200000000000003</v>
      </c>
      <c r="X26" s="16">
        <f t="shared" si="7"/>
        <v>22</v>
      </c>
      <c r="Y26" s="16">
        <f t="shared" si="7"/>
        <v>14</v>
      </c>
      <c r="Z26" s="16">
        <f t="shared" si="7"/>
        <v>5</v>
      </c>
      <c r="AA26" s="16">
        <f t="shared" si="7"/>
        <v>14.599999999999998</v>
      </c>
      <c r="AB26" s="16">
        <f t="shared" si="7"/>
        <v>25.799999999999997</v>
      </c>
      <c r="AC26" s="16">
        <f t="shared" si="7"/>
        <v>27.524999999999999</v>
      </c>
      <c r="AD26" s="16">
        <f t="shared" si="7"/>
        <v>15.400000000000002</v>
      </c>
      <c r="AE26" s="16">
        <f t="shared" si="7"/>
        <v>18</v>
      </c>
      <c r="AF26" s="16">
        <f t="shared" si="7"/>
        <v>20.6</v>
      </c>
      <c r="AG26" s="16">
        <f t="shared" si="7"/>
        <v>24.125</v>
      </c>
      <c r="AH26" s="16">
        <f t="shared" si="7"/>
        <v>22.2</v>
      </c>
      <c r="AI26" s="16">
        <f t="shared" si="7"/>
        <v>31</v>
      </c>
      <c r="AJ26" s="16">
        <f t="shared" si="7"/>
        <v>18</v>
      </c>
    </row>
    <row r="27" spans="1:36">
      <c r="C27" s="61">
        <f t="shared" si="2"/>
        <v>11</v>
      </c>
      <c r="D27" s="61" t="s">
        <v>86</v>
      </c>
      <c r="E27" s="80">
        <f t="shared" ref="E27:S27" si="10">(IF(ISERR(E9),0,E9*$C9)+IF(ISERR(E18),0,E18*$C18/5))/(IF(ISERR(E9),0,$C9)+IF(ISERR(E18),0,$C18/5))</f>
        <v>2.127272727272727</v>
      </c>
      <c r="F27" s="80">
        <f t="shared" si="10"/>
        <v>1.8545454545454545</v>
      </c>
      <c r="G27" s="80">
        <f t="shared" si="10"/>
        <v>1.6454545454545455</v>
      </c>
      <c r="H27" s="80">
        <f t="shared" si="10"/>
        <v>0.27272727272727271</v>
      </c>
      <c r="I27" s="80">
        <f t="shared" si="10"/>
        <v>0.90909090909090906</v>
      </c>
      <c r="J27" s="80">
        <f t="shared" si="10"/>
        <v>1.2545454545454546</v>
      </c>
      <c r="K27" s="80">
        <f t="shared" si="10"/>
        <v>2.2727272727272729</v>
      </c>
      <c r="L27" s="80">
        <f t="shared" si="10"/>
        <v>2.0181818181818181</v>
      </c>
      <c r="M27" s="80">
        <f t="shared" si="10"/>
        <v>1.4090909090909092</v>
      </c>
      <c r="N27" s="80">
        <f t="shared" si="10"/>
        <v>2.0454545454545454</v>
      </c>
      <c r="O27" s="80">
        <f t="shared" si="10"/>
        <v>2.0727272727272728</v>
      </c>
      <c r="P27" s="80">
        <f t="shared" si="10"/>
        <v>2.2181818181818183</v>
      </c>
      <c r="Q27" s="80">
        <f t="shared" si="10"/>
        <v>1.5545454545454547</v>
      </c>
      <c r="R27" s="80">
        <f t="shared" si="10"/>
        <v>3.2272727272727271</v>
      </c>
      <c r="S27" s="80">
        <f t="shared" si="10"/>
        <v>1.5090909090909093</v>
      </c>
      <c r="T27" s="80">
        <f>AVERAGE(E27:S27)</f>
        <v>1.7593939393939391</v>
      </c>
      <c r="V27" s="16">
        <f>E27*$C27</f>
        <v>23.4</v>
      </c>
      <c r="W27" s="16">
        <f t="shared" si="7"/>
        <v>20.399999999999999</v>
      </c>
      <c r="X27" s="16">
        <f t="shared" si="7"/>
        <v>18.100000000000001</v>
      </c>
      <c r="Y27" s="16">
        <f t="shared" si="7"/>
        <v>3</v>
      </c>
      <c r="Z27" s="16">
        <f t="shared" si="7"/>
        <v>10</v>
      </c>
      <c r="AA27" s="16">
        <f t="shared" si="7"/>
        <v>13.8</v>
      </c>
      <c r="AB27" s="16">
        <f t="shared" si="7"/>
        <v>25.000000000000004</v>
      </c>
      <c r="AC27" s="16">
        <f t="shared" si="7"/>
        <v>22.2</v>
      </c>
      <c r="AD27" s="16">
        <f t="shared" si="7"/>
        <v>15.5</v>
      </c>
      <c r="AE27" s="16">
        <f t="shared" si="7"/>
        <v>22.5</v>
      </c>
      <c r="AF27" s="16">
        <f t="shared" si="7"/>
        <v>22.8</v>
      </c>
      <c r="AG27" s="16">
        <f t="shared" si="7"/>
        <v>24.400000000000002</v>
      </c>
      <c r="AH27" s="16">
        <f t="shared" si="7"/>
        <v>17.100000000000001</v>
      </c>
      <c r="AI27" s="16">
        <f t="shared" si="7"/>
        <v>35.5</v>
      </c>
      <c r="AJ27" s="16">
        <f t="shared" si="7"/>
        <v>16.600000000000001</v>
      </c>
    </row>
    <row r="28" spans="1:36">
      <c r="T28" s="80"/>
    </row>
    <row r="29" spans="1:36">
      <c r="A29" s="60" t="s">
        <v>185</v>
      </c>
      <c r="D29" s="61" t="s">
        <v>145</v>
      </c>
      <c r="E29" s="80">
        <f>AVERAGE(E20:E23,E25:E27)</f>
        <v>1.9601898101898103</v>
      </c>
      <c r="F29" s="80">
        <f t="shared" ref="F29:S29" si="11">AVERAGE(F20:F27)</f>
        <v>2.333282342657343</v>
      </c>
      <c r="G29" s="80">
        <f t="shared" si="11"/>
        <v>2.1840981934731936</v>
      </c>
      <c r="H29" s="80">
        <f t="shared" si="11"/>
        <v>0.75503975191475181</v>
      </c>
      <c r="I29" s="80">
        <f t="shared" si="11"/>
        <v>0.76142919580419588</v>
      </c>
      <c r="J29" s="80">
        <f t="shared" si="11"/>
        <v>0.84093094405594415</v>
      </c>
      <c r="K29" s="80">
        <f t="shared" si="11"/>
        <v>2.6819711538461539</v>
      </c>
      <c r="L29" s="80">
        <f t="shared" si="11"/>
        <v>2.5795072115384614</v>
      </c>
      <c r="M29" s="80">
        <f t="shared" si="11"/>
        <v>1.7225524475524474</v>
      </c>
      <c r="N29" s="80">
        <f t="shared" si="11"/>
        <v>2.6762092074592072</v>
      </c>
      <c r="O29" s="80">
        <f t="shared" si="11"/>
        <v>2.6556599650349653</v>
      </c>
      <c r="P29" s="80">
        <f t="shared" si="11"/>
        <v>2.6366677593240095</v>
      </c>
      <c r="Q29" s="80">
        <f t="shared" si="11"/>
        <v>2.2888986013986017</v>
      </c>
      <c r="R29" s="80">
        <f t="shared" si="11"/>
        <v>2.9393575174825171</v>
      </c>
      <c r="S29" s="80">
        <f t="shared" si="11"/>
        <v>1.9676136363636363</v>
      </c>
      <c r="T29" s="80">
        <f>AVERAGE(E29:S29)</f>
        <v>2.0655605158730155</v>
      </c>
    </row>
    <row r="30" spans="1:36"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</row>
    <row r="31" spans="1:36">
      <c r="D31" s="61" t="s">
        <v>101</v>
      </c>
      <c r="E31" s="83">
        <f>RANK(E29,$E29:$S29)</f>
        <v>11</v>
      </c>
      <c r="F31" s="83">
        <f t="shared" ref="F31" si="12">RANK(F29,$E29:$S29)</f>
        <v>7</v>
      </c>
      <c r="G31" s="83">
        <f t="shared" ref="G31" si="13">RANK(G29,$E29:$S29)</f>
        <v>9</v>
      </c>
      <c r="H31" s="83">
        <f t="shared" ref="H31" si="14">RANK(H29,$E29:$S29)</f>
        <v>15</v>
      </c>
      <c r="I31" s="83">
        <f t="shared" ref="I31" si="15">RANK(I29,$E29:$S29)</f>
        <v>14</v>
      </c>
      <c r="J31" s="83">
        <f t="shared" ref="J31" si="16">RANK(J29,$E29:$S29)</f>
        <v>13</v>
      </c>
      <c r="K31" s="83">
        <f t="shared" ref="K31" si="17">RANK(K29,$E29:$S29)</f>
        <v>2</v>
      </c>
      <c r="L31" s="83">
        <f t="shared" ref="L31" si="18">RANK(L29,$E29:$S29)</f>
        <v>6</v>
      </c>
      <c r="M31" s="83">
        <f t="shared" ref="M31" si="19">RANK(M29,$E29:$S29)</f>
        <v>12</v>
      </c>
      <c r="N31" s="83">
        <f t="shared" ref="N31" si="20">RANK(N29,$E29:$S29)</f>
        <v>3</v>
      </c>
      <c r="O31" s="83">
        <f t="shared" ref="O31" si="21">RANK(O29,$E29:$S29)</f>
        <v>4</v>
      </c>
      <c r="P31" s="83">
        <f t="shared" ref="P31" si="22">RANK(P29,$E29:$S29)</f>
        <v>5</v>
      </c>
      <c r="Q31" s="83">
        <f t="shared" ref="Q31" si="23">RANK(Q29,$E29:$S29)</f>
        <v>8</v>
      </c>
      <c r="R31" s="83">
        <f t="shared" ref="R31" si="24">RANK(R29,$E29:$S29)</f>
        <v>1</v>
      </c>
      <c r="S31" s="83">
        <f t="shared" ref="S31" si="25">RANK(S29,$E29:$S29)</f>
        <v>10</v>
      </c>
      <c r="T31" s="80"/>
    </row>
    <row r="32" spans="1:36"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0"/>
    </row>
    <row r="33" spans="1:20">
      <c r="A33" s="60" t="s">
        <v>184</v>
      </c>
      <c r="E33" s="80">
        <f>SUM(V20:V27)/SUM($C20:$C27,-7)</f>
        <v>1.9210843373493975</v>
      </c>
      <c r="F33" s="80">
        <f t="shared" ref="F33:S33" si="26">SUM(W20:W27)/SUM($C20:$C27)</f>
        <v>2.3055555555555558</v>
      </c>
      <c r="G33" s="80">
        <f t="shared" si="26"/>
        <v>2.1466666666666669</v>
      </c>
      <c r="H33" s="80">
        <f t="shared" si="26"/>
        <v>0.76492063492063489</v>
      </c>
      <c r="I33" s="80">
        <f t="shared" si="26"/>
        <v>0.75555555555555554</v>
      </c>
      <c r="J33" s="80">
        <f t="shared" si="26"/>
        <v>0.87</v>
      </c>
      <c r="K33" s="80">
        <f t="shared" si="26"/>
        <v>2.652222222222222</v>
      </c>
      <c r="L33" s="80">
        <f t="shared" si="26"/>
        <v>2.5380555555555553</v>
      </c>
      <c r="M33" s="80">
        <f t="shared" si="26"/>
        <v>1.7133333333333336</v>
      </c>
      <c r="N33" s="80">
        <f t="shared" si="26"/>
        <v>2.6288888888888891</v>
      </c>
      <c r="O33" s="80">
        <f t="shared" si="26"/>
        <v>2.608888888888889</v>
      </c>
      <c r="P33" s="80">
        <f t="shared" si="26"/>
        <v>2.5713888888888889</v>
      </c>
      <c r="Q33" s="80">
        <f t="shared" si="26"/>
        <v>2.253333333333333</v>
      </c>
      <c r="R33" s="80">
        <f t="shared" si="26"/>
        <v>2.9344444444444449</v>
      </c>
      <c r="S33" s="80">
        <f t="shared" si="26"/>
        <v>1.9175</v>
      </c>
      <c r="T33" s="80"/>
    </row>
    <row r="34" spans="1:20">
      <c r="A34" s="60" t="s">
        <v>186</v>
      </c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0"/>
    </row>
    <row r="35" spans="1:20"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0"/>
    </row>
    <row r="37" spans="1:20">
      <c r="A37" s="60" t="s">
        <v>142</v>
      </c>
      <c r="B37" s="60" t="s">
        <v>16</v>
      </c>
      <c r="E37" s="80">
        <f>AVERAGEIF('Single-source evaluation'!$B:$B,$B37,'Single-source evaluation'!E:E)</f>
        <v>2.4137931034482758</v>
      </c>
      <c r="F37" s="80">
        <f>AVERAGEIF('Single-source evaluation'!$B:$B,$B37,'Single-source evaluation'!F:F)</f>
        <v>2.4696969696969697</v>
      </c>
      <c r="G37" s="80">
        <f>AVERAGEIF('Single-source evaluation'!$B:$B,$B37,'Single-source evaluation'!G:G)</f>
        <v>2.28125</v>
      </c>
      <c r="H37" s="80">
        <f>AVERAGEIF('Single-source evaluation'!$B:$B,$B37,'Single-source evaluation'!H:H)</f>
        <v>0.80645161290322576</v>
      </c>
      <c r="I37" s="80">
        <f>AVERAGEIF('Single-source evaluation'!$B:$B,$B37,'Single-source evaluation'!I:I)</f>
        <v>0.72727272727272729</v>
      </c>
      <c r="J37" s="80">
        <f>AVERAGEIF('Single-source evaluation'!$B:$B,$B37,'Single-source evaluation'!J:J)</f>
        <v>0.86363636363636365</v>
      </c>
      <c r="K37" s="80">
        <f>AVERAGEIF('Single-source evaluation'!$B:$B,$B37,'Single-source evaluation'!K:K)</f>
        <v>2.5151515151515151</v>
      </c>
      <c r="L37" s="80">
        <f>AVERAGEIF('Single-source evaluation'!$B:$B,$B37,'Single-source evaluation'!L:L)</f>
        <v>2.9393939393939394</v>
      </c>
      <c r="M37" s="80">
        <f>AVERAGEIF('Single-source evaluation'!$B:$B,$B37,'Single-source evaluation'!M:M)</f>
        <v>1.5606060606060606</v>
      </c>
      <c r="N37" s="80">
        <f>AVERAGEIF('Single-source evaluation'!$B:$B,$B37,'Single-source evaluation'!N:N)</f>
        <v>2.5606060606060606</v>
      </c>
      <c r="O37" s="80">
        <f>AVERAGEIF('Single-source evaluation'!$B:$B,$B37,'Single-source evaluation'!O:O)</f>
        <v>2.7272727272727271</v>
      </c>
      <c r="P37" s="80">
        <f>AVERAGEIF('Single-source evaluation'!$B:$B,$B37,'Single-source evaluation'!P:P)</f>
        <v>2.7878787878787881</v>
      </c>
      <c r="Q37" s="80">
        <f>AVERAGEIF('Single-source evaluation'!$B:$B,$B37,'Single-source evaluation'!Q:Q)</f>
        <v>2.4545454545454546</v>
      </c>
      <c r="R37" s="80">
        <f>AVERAGEIF('Single-source evaluation'!$B:$B,$B37,'Single-source evaluation'!R:R)</f>
        <v>3.1666666666666665</v>
      </c>
      <c r="S37" s="80">
        <f>AVERAGEIF('Single-source evaluation'!$B:$B,$B37,'Single-source evaluation'!S:S)</f>
        <v>2.0909090909090908</v>
      </c>
    </row>
    <row r="38" spans="1:20">
      <c r="A38" s="60" t="s">
        <v>143</v>
      </c>
      <c r="B38" s="60" t="s">
        <v>16</v>
      </c>
      <c r="E38" s="80">
        <f>AVERAGEIF('Multi-source evaluation'!$B:$B,$B38,'Multi-source evaluation'!E:E)</f>
        <v>1.7608695652173914</v>
      </c>
      <c r="F38" s="80">
        <f>AVERAGEIF('Multi-source evaluation'!$B:$B,$B38,'Multi-source evaluation'!F:F)</f>
        <v>2.4285714285714284</v>
      </c>
      <c r="G38" s="80">
        <f>AVERAGEIF('Multi-source evaluation'!$B:$B,$B38,'Multi-source evaluation'!G:G)</f>
        <v>2.2115384615384617</v>
      </c>
      <c r="H38" s="80">
        <f>AVERAGEIF('Multi-source evaluation'!$B:$B,$B38,'Multi-source evaluation'!H:H)</f>
        <v>1.2692307692307692</v>
      </c>
      <c r="I38" s="80">
        <f>AVERAGEIF('Multi-source evaluation'!$B:$B,$B38,'Multi-source evaluation'!I:I)</f>
        <v>0.76923076923076927</v>
      </c>
      <c r="J38" s="80">
        <f>AVERAGEIF('Multi-source evaluation'!$B:$B,$B38,'Multi-source evaluation'!J:J)</f>
        <v>0.76923076923076927</v>
      </c>
      <c r="K38" s="80">
        <f>AVERAGEIF('Multi-source evaluation'!$B:$B,$B38,'Multi-source evaluation'!K:K)</f>
        <v>3.5576923076923075</v>
      </c>
      <c r="L38" s="80">
        <f>AVERAGEIF('Multi-source evaluation'!$B:$B,$B38,'Multi-source evaluation'!L:L)</f>
        <v>3.3461538461538463</v>
      </c>
      <c r="M38" s="80">
        <f>AVERAGEIF('Multi-source evaluation'!$B:$B,$B38,'Multi-source evaluation'!M:M)</f>
        <v>2.0192307692307692</v>
      </c>
      <c r="N38" s="80">
        <f>AVERAGEIF('Multi-source evaluation'!$B:$B,$B38,'Multi-source evaluation'!N:N)</f>
        <v>3.25</v>
      </c>
      <c r="O38" s="80">
        <f>AVERAGEIF('Multi-source evaluation'!$B:$B,$B38,'Multi-source evaluation'!O:O)</f>
        <v>3.2307692307692308</v>
      </c>
      <c r="P38" s="80">
        <f>AVERAGEIF('Multi-source evaluation'!$B:$B,$B38,'Multi-source evaluation'!P:P)</f>
        <v>3.4230769230769229</v>
      </c>
      <c r="Q38" s="80">
        <f>AVERAGEIF('Multi-source evaluation'!$B:$B,$B38,'Multi-source evaluation'!Q:Q)</f>
        <v>1.8653846153846154</v>
      </c>
      <c r="R38" s="80">
        <f>AVERAGEIF('Multi-source evaluation'!$B:$B,$B38,'Multi-source evaluation'!R:R)</f>
        <v>3.6346153846153846</v>
      </c>
      <c r="S38" s="80">
        <f>AVERAGEIF('Multi-source evaluation'!$B:$B,$B38,'Multi-source evaluation'!S:S)</f>
        <v>2.25</v>
      </c>
    </row>
    <row r="40" spans="1:20">
      <c r="D40" s="104" t="s">
        <v>221</v>
      </c>
      <c r="E40" s="80">
        <f>E38-E37</f>
        <v>-0.65292353823088445</v>
      </c>
      <c r="F40" s="80">
        <f t="shared" ref="F40:S40" si="27">F38-F37</f>
        <v>-4.1125541125541343E-2</v>
      </c>
      <c r="G40" s="80">
        <f t="shared" si="27"/>
        <v>-6.9711538461538325E-2</v>
      </c>
      <c r="H40" s="80">
        <f t="shared" si="27"/>
        <v>0.46277915632754341</v>
      </c>
      <c r="I40" s="80">
        <f t="shared" si="27"/>
        <v>4.1958041958041981E-2</v>
      </c>
      <c r="J40" s="80">
        <f t="shared" si="27"/>
        <v>-9.4405594405594373E-2</v>
      </c>
      <c r="K40" s="80">
        <f t="shared" si="27"/>
        <v>1.0425407925407923</v>
      </c>
      <c r="L40" s="80">
        <f t="shared" si="27"/>
        <v>0.40675990675990681</v>
      </c>
      <c r="M40" s="80">
        <f t="shared" si="27"/>
        <v>0.45862470862470861</v>
      </c>
      <c r="N40" s="80">
        <f t="shared" si="27"/>
        <v>0.68939393939393945</v>
      </c>
      <c r="O40" s="80">
        <f t="shared" si="27"/>
        <v>0.50349650349650377</v>
      </c>
      <c r="P40" s="80">
        <f t="shared" si="27"/>
        <v>0.63519813519813484</v>
      </c>
      <c r="Q40" s="80">
        <f t="shared" si="27"/>
        <v>-0.58916083916083917</v>
      </c>
      <c r="R40" s="80">
        <f t="shared" si="27"/>
        <v>0.46794871794871806</v>
      </c>
      <c r="S40" s="80">
        <f t="shared" si="27"/>
        <v>0.15909090909090917</v>
      </c>
    </row>
    <row r="43" spans="1:20">
      <c r="A43" s="60" t="s">
        <v>142</v>
      </c>
      <c r="B43" s="9" t="s">
        <v>16</v>
      </c>
      <c r="C43" s="6" t="s">
        <v>20</v>
      </c>
      <c r="E43" s="80">
        <f>AVERAGEIFS('Single-source evaluation'!E:E,'Single-source evaluation'!$B:$B,$B43,'Single-source evaluation'!$C:$C,$C43)</f>
        <v>3.5714285714285716</v>
      </c>
      <c r="F43" s="80">
        <f>AVERAGEIFS('Single-source evaluation'!F:F,'Single-source evaluation'!$B:$B,$B43,'Single-source evaluation'!$C:$C,$C43)</f>
        <v>4.4375</v>
      </c>
      <c r="G43" s="80">
        <f>AVERAGEIFS('Single-source evaluation'!G:G,'Single-source evaluation'!$B:$B,$B43,'Single-source evaluation'!$C:$C,$C43)</f>
        <v>4.625</v>
      </c>
      <c r="H43" s="80">
        <f>AVERAGEIFS('Single-source evaluation'!H:H,'Single-source evaluation'!$B:$B,$B43,'Single-source evaluation'!$C:$C,$C43)</f>
        <v>2</v>
      </c>
      <c r="I43" s="80">
        <f>AVERAGEIFS('Single-source evaluation'!I:I,'Single-source evaluation'!$B:$B,$B43,'Single-source evaluation'!$C:$C,$C43)</f>
        <v>1.5625</v>
      </c>
      <c r="J43" s="80">
        <f>AVERAGEIFS('Single-source evaluation'!J:J,'Single-source evaluation'!$B:$B,$B43,'Single-source evaluation'!$C:$C,$C43)</f>
        <v>1.5</v>
      </c>
      <c r="K43" s="80">
        <f>AVERAGEIFS('Single-source evaluation'!K:K,'Single-source evaluation'!$B:$B,$B43,'Single-source evaluation'!$C:$C,$C43)</f>
        <v>4.4375</v>
      </c>
      <c r="L43" s="80">
        <f>AVERAGEIFS('Single-source evaluation'!L:L,'Single-source evaluation'!$B:$B,$B43,'Single-source evaluation'!$C:$C,$C43)</f>
        <v>4.625</v>
      </c>
      <c r="M43" s="80">
        <f>AVERAGEIFS('Single-source evaluation'!M:M,'Single-source evaluation'!$B:$B,$B43,'Single-source evaluation'!$C:$C,$C43)</f>
        <v>3.5625</v>
      </c>
      <c r="N43" s="80">
        <f>AVERAGEIFS('Single-source evaluation'!N:N,'Single-source evaluation'!$B:$B,$B43,'Single-source evaluation'!$C:$C,$C43)</f>
        <v>4.25</v>
      </c>
      <c r="O43" s="80">
        <f>AVERAGEIFS('Single-source evaluation'!O:O,'Single-source evaluation'!$B:$B,$B43,'Single-source evaluation'!$C:$C,$C43)</f>
        <v>4.875</v>
      </c>
      <c r="P43" s="80">
        <f>AVERAGEIFS('Single-source evaluation'!P:P,'Single-source evaluation'!$B:$B,$B43,'Single-source evaluation'!$C:$C,$C43)</f>
        <v>4.875</v>
      </c>
      <c r="Q43" s="80">
        <f>AVERAGEIFS('Single-source evaluation'!Q:Q,'Single-source evaluation'!$B:$B,$B43,'Single-source evaluation'!$C:$C,$C43)</f>
        <v>5</v>
      </c>
      <c r="R43" s="80">
        <f>AVERAGEIFS('Single-source evaluation'!R:R,'Single-source evaluation'!$B:$B,$B43,'Single-source evaluation'!$C:$C,$C43)</f>
        <v>5</v>
      </c>
      <c r="S43" s="80">
        <f>AVERAGEIFS('Single-source evaluation'!S:S,'Single-source evaluation'!$B:$B,$B43,'Single-source evaluation'!$C:$C,$C43)</f>
        <v>4.5</v>
      </c>
    </row>
    <row r="44" spans="1:20">
      <c r="A44" s="60" t="s">
        <v>143</v>
      </c>
      <c r="B44" s="9" t="s">
        <v>16</v>
      </c>
      <c r="C44" s="6" t="s">
        <v>20</v>
      </c>
      <c r="E44" s="80">
        <f>AVERAGEIFS('Multi-source evaluation'!E:E,'Multi-source evaluation'!$B:$B,$B44,'Multi-source evaluation'!$C:$C,$C44)</f>
        <v>1.9285714285714286</v>
      </c>
      <c r="F44" s="80">
        <f>AVERAGEIFS('Multi-source evaluation'!F:F,'Multi-source evaluation'!$B:$B,$B44,'Multi-source evaluation'!$C:$C,$C44)</f>
        <v>4.5714285714285712</v>
      </c>
      <c r="G44" s="80">
        <f>AVERAGEIFS('Multi-source evaluation'!G:G,'Multi-source evaluation'!$B:$B,$B44,'Multi-source evaluation'!$C:$C,$C44)</f>
        <v>4.375</v>
      </c>
      <c r="H44" s="80">
        <f>AVERAGEIFS('Multi-source evaluation'!H:H,'Multi-source evaluation'!$B:$B,$B44,'Multi-source evaluation'!$C:$C,$C44)</f>
        <v>2.3125</v>
      </c>
      <c r="I44" s="80">
        <f>AVERAGEIFS('Multi-source evaluation'!I:I,'Multi-source evaluation'!$B:$B,$B44,'Multi-source evaluation'!$C:$C,$C44)</f>
        <v>1</v>
      </c>
      <c r="J44" s="80">
        <f>AVERAGEIFS('Multi-source evaluation'!J:J,'Multi-source evaluation'!$B:$B,$B44,'Multi-source evaluation'!$C:$C,$C44)</f>
        <v>1.25</v>
      </c>
      <c r="K44" s="80">
        <f>AVERAGEIFS('Multi-source evaluation'!K:K,'Multi-source evaluation'!$B:$B,$B44,'Multi-source evaluation'!$C:$C,$C44)</f>
        <v>5</v>
      </c>
      <c r="L44" s="80">
        <f>AVERAGEIFS('Multi-source evaluation'!L:L,'Multi-source evaluation'!$B:$B,$B44,'Multi-source evaluation'!$C:$C,$C44)</f>
        <v>3.75</v>
      </c>
      <c r="M44" s="80">
        <f>AVERAGEIFS('Multi-source evaluation'!M:M,'Multi-source evaluation'!$B:$B,$B44,'Multi-source evaluation'!$C:$C,$C44)</f>
        <v>3.8125</v>
      </c>
      <c r="N44" s="80">
        <f>AVERAGEIFS('Multi-source evaluation'!N:N,'Multi-source evaluation'!$B:$B,$B44,'Multi-source evaluation'!$C:$C,$C44)</f>
        <v>4.1875</v>
      </c>
      <c r="O44" s="80">
        <f>AVERAGEIFS('Multi-source evaluation'!O:O,'Multi-source evaluation'!$B:$B,$B44,'Multi-source evaluation'!$C:$C,$C44)</f>
        <v>4.75</v>
      </c>
      <c r="P44" s="80">
        <f>AVERAGEIFS('Multi-source evaluation'!P:P,'Multi-source evaluation'!$B:$B,$B44,'Multi-source evaluation'!$C:$C,$C44)</f>
        <v>4.875</v>
      </c>
      <c r="Q44" s="80">
        <f>AVERAGEIFS('Multi-source evaluation'!Q:Q,'Multi-source evaluation'!$B:$B,$B44,'Multi-source evaluation'!$C:$C,$C44)</f>
        <v>3.75</v>
      </c>
      <c r="R44" s="80">
        <f>AVERAGEIFS('Multi-source evaluation'!R:R,'Multi-source evaluation'!$B:$B,$B44,'Multi-source evaluation'!$C:$C,$C44)</f>
        <v>4.8125</v>
      </c>
      <c r="S44" s="80">
        <f>AVERAGEIFS('Multi-source evaluation'!S:S,'Multi-source evaluation'!$B:$B,$B44,'Multi-source evaluation'!$C:$C,$C44)</f>
        <v>5</v>
      </c>
    </row>
    <row r="46" spans="1:20">
      <c r="D46" s="104" t="s">
        <v>221</v>
      </c>
      <c r="E46" s="80">
        <f>E44-E43</f>
        <v>-1.642857142857143</v>
      </c>
      <c r="F46" s="80">
        <f t="shared" ref="F46:S46" si="28">F44-F43</f>
        <v>0.13392857142857117</v>
      </c>
      <c r="G46" s="80">
        <f t="shared" si="28"/>
        <v>-0.25</v>
      </c>
      <c r="H46" s="80">
        <f t="shared" si="28"/>
        <v>0.3125</v>
      </c>
      <c r="I46" s="80">
        <f t="shared" si="28"/>
        <v>-0.5625</v>
      </c>
      <c r="J46" s="80">
        <f t="shared" si="28"/>
        <v>-0.25</v>
      </c>
      <c r="K46" s="80">
        <f t="shared" si="28"/>
        <v>0.5625</v>
      </c>
      <c r="L46" s="80">
        <f t="shared" si="28"/>
        <v>-0.875</v>
      </c>
      <c r="M46" s="80">
        <f t="shared" si="28"/>
        <v>0.25</v>
      </c>
      <c r="N46" s="80">
        <f t="shared" si="28"/>
        <v>-6.25E-2</v>
      </c>
      <c r="O46" s="80">
        <f t="shared" si="28"/>
        <v>-0.125</v>
      </c>
      <c r="P46" s="80">
        <f t="shared" si="28"/>
        <v>0</v>
      </c>
      <c r="Q46" s="80">
        <f t="shared" si="28"/>
        <v>-1.25</v>
      </c>
      <c r="R46" s="80">
        <f t="shared" si="28"/>
        <v>-0.1875</v>
      </c>
      <c r="S46" s="80">
        <f t="shared" si="28"/>
        <v>0.5</v>
      </c>
    </row>
    <row r="49" spans="1:19">
      <c r="A49" s="60" t="s">
        <v>142</v>
      </c>
      <c r="B49" s="60" t="s">
        <v>20</v>
      </c>
      <c r="C49" s="61">
        <f>COUNTIF('Single-source evaluation'!C:C,Coverage!B49)</f>
        <v>17</v>
      </c>
      <c r="D49" s="16"/>
      <c r="E49" s="80">
        <f>AVERAGEIF('Single-source evaluation'!$C:$C,$B49,'Single-source evaluation'!E:E)</f>
        <v>2.4</v>
      </c>
      <c r="F49" s="80">
        <f>AVERAGEIF('Single-source evaluation'!$C:$C,$B49,'Single-source evaluation'!F:F)</f>
        <v>3.2058823529411766</v>
      </c>
      <c r="G49" s="80">
        <f>AVERAGEIF('Single-source evaluation'!$C:$C,$B49,'Single-source evaluation'!G:G)</f>
        <v>3.3529411764705883</v>
      </c>
      <c r="H49" s="80">
        <f>AVERAGEIF('Single-source evaluation'!$C:$C,$B49,'Single-source evaluation'!H:H)</f>
        <v>1.125</v>
      </c>
      <c r="I49" s="80">
        <f>AVERAGEIF('Single-source evaluation'!$C:$C,$B49,'Single-source evaluation'!I:I)</f>
        <v>0.73529411764705888</v>
      </c>
      <c r="J49" s="80">
        <f>AVERAGEIF('Single-source evaluation'!$C:$C,$B49,'Single-source evaluation'!J:J)</f>
        <v>0.88235294117647056</v>
      </c>
      <c r="K49" s="80">
        <f>AVERAGEIF('Single-source evaluation'!$C:$C,$B49,'Single-source evaluation'!K:K)</f>
        <v>3.3823529411764706</v>
      </c>
      <c r="L49" s="80">
        <f>AVERAGEIF('Single-source evaluation'!$C:$C,$B49,'Single-source evaluation'!L:L)</f>
        <v>3.1764705882352939</v>
      </c>
      <c r="M49" s="80">
        <f>AVERAGEIF('Single-source evaluation'!$C:$C,$B49,'Single-source evaluation'!M:M)</f>
        <v>3.0882352941176472</v>
      </c>
      <c r="N49" s="80">
        <f>AVERAGEIF('Single-source evaluation'!$C:$C,$B49,'Single-source evaluation'!N:N)</f>
        <v>3.2647058823529411</v>
      </c>
      <c r="O49" s="80">
        <f>AVERAGEIF('Single-source evaluation'!$C:$C,$B49,'Single-source evaluation'!O:O)</f>
        <v>3.7647058823529411</v>
      </c>
      <c r="P49" s="80">
        <f>AVERAGEIF('Single-source evaluation'!$C:$C,$B49,'Single-source evaluation'!P:P)</f>
        <v>3.3529411764705883</v>
      </c>
      <c r="Q49" s="80">
        <f>AVERAGEIF('Single-source evaluation'!$C:$C,$B49,'Single-source evaluation'!Q:Q)</f>
        <v>3.7058823529411766</v>
      </c>
      <c r="R49" s="80">
        <f>AVERAGEIF('Single-source evaluation'!$C:$C,$B49,'Single-source evaluation'!R:R)</f>
        <v>3.8235294117647061</v>
      </c>
      <c r="S49" s="80">
        <f>AVERAGEIF('Single-source evaluation'!$C:$C,$B49,'Single-source evaluation'!S:S)</f>
        <v>3.0588235294117645</v>
      </c>
    </row>
    <row r="50" spans="1:19">
      <c r="A50" s="60" t="s">
        <v>142</v>
      </c>
      <c r="B50" s="60" t="s">
        <v>21</v>
      </c>
      <c r="C50" s="61">
        <f>COUNTIF('Single-source evaluation'!C:C,Coverage!B50)</f>
        <v>16</v>
      </c>
      <c r="D50" s="16"/>
      <c r="E50" s="80">
        <f>AVERAGEIF('Single-source evaluation'!$C:$C,$B50,'Single-source evaluation'!E:E)</f>
        <v>2.0714285714285716</v>
      </c>
      <c r="F50" s="80">
        <f>AVERAGEIF('Single-source evaluation'!$C:$C,$B50,'Single-source evaluation'!F:F)</f>
        <v>2.84375</v>
      </c>
      <c r="G50" s="80">
        <f>AVERAGEIF('Single-source evaluation'!$C:$C,$B50,'Single-source evaluation'!G:G)</f>
        <v>2.21875</v>
      </c>
      <c r="H50" s="80">
        <f>AVERAGEIF('Single-source evaluation'!$C:$C,$B50,'Single-source evaluation'!H:H)</f>
        <v>0.5</v>
      </c>
      <c r="I50" s="80">
        <f>AVERAGEIF('Single-source evaluation'!$C:$C,$B50,'Single-source evaluation'!I:I)</f>
        <v>0.40625</v>
      </c>
      <c r="J50" s="80">
        <f>AVERAGEIF('Single-source evaluation'!$C:$C,$B50,'Single-source evaluation'!J:J)</f>
        <v>0.65625</v>
      </c>
      <c r="K50" s="80">
        <f>AVERAGEIF('Single-source evaluation'!$C:$C,$B50,'Single-source evaluation'!K:K)</f>
        <v>2.625</v>
      </c>
      <c r="L50" s="80">
        <f>AVERAGEIF('Single-source evaluation'!$C:$C,$B50,'Single-source evaluation'!L:L)</f>
        <v>3.34375</v>
      </c>
      <c r="M50" s="80">
        <f>AVERAGEIF('Single-source evaluation'!$C:$C,$B50,'Single-source evaluation'!M:M)</f>
        <v>1.25</v>
      </c>
      <c r="N50" s="80">
        <f>AVERAGEIF('Single-source evaluation'!$C:$C,$B50,'Single-source evaluation'!N:N)</f>
        <v>3.03125</v>
      </c>
      <c r="O50" s="80">
        <f>AVERAGEIF('Single-source evaluation'!$C:$C,$B50,'Single-source evaluation'!O:O)</f>
        <v>3.125</v>
      </c>
      <c r="P50" s="80">
        <f>AVERAGEIF('Single-source evaluation'!$C:$C,$B50,'Single-source evaluation'!P:P)</f>
        <v>3.0625</v>
      </c>
      <c r="Q50" s="80">
        <f>AVERAGEIF('Single-source evaluation'!$C:$C,$B50,'Single-source evaluation'!Q:Q)</f>
        <v>2.59375</v>
      </c>
      <c r="R50" s="80">
        <f>AVERAGEIF('Single-source evaluation'!$C:$C,$B50,'Single-source evaluation'!R:R)</f>
        <v>3.34375</v>
      </c>
      <c r="S50" s="80">
        <f>AVERAGEIF('Single-source evaluation'!$C:$C,$B50,'Single-source evaluation'!S:S)</f>
        <v>1.84375</v>
      </c>
    </row>
    <row r="51" spans="1:19">
      <c r="A51" s="60" t="s">
        <v>142</v>
      </c>
      <c r="B51" s="60" t="s">
        <v>22</v>
      </c>
      <c r="C51" s="61">
        <f>COUNTIF('Single-source evaluation'!C:C,Coverage!B51)</f>
        <v>16</v>
      </c>
      <c r="D51" s="16"/>
      <c r="E51" s="80">
        <f>AVERAGEIF('Single-source evaluation'!$C:$C,$B51,'Single-source evaluation'!E:E)</f>
        <v>1.3928571428571428</v>
      </c>
      <c r="F51" s="80">
        <f>AVERAGEIF('Single-source evaluation'!$C:$C,$B51,'Single-source evaluation'!F:F)</f>
        <v>1.25</v>
      </c>
      <c r="G51" s="80">
        <f>AVERAGEIF('Single-source evaluation'!$C:$C,$B51,'Single-source evaluation'!G:G)</f>
        <v>1.03125</v>
      </c>
      <c r="H51" s="80">
        <f>AVERAGEIF('Single-source evaluation'!$C:$C,$B51,'Single-source evaluation'!H:H)</f>
        <v>6.25E-2</v>
      </c>
      <c r="I51" s="80">
        <f>AVERAGEIF('Single-source evaluation'!$C:$C,$B51,'Single-source evaluation'!I:I)</f>
        <v>0.3125</v>
      </c>
      <c r="J51" s="80">
        <f>AVERAGEIF('Single-source evaluation'!$C:$C,$B51,'Single-source evaluation'!J:J)</f>
        <v>0.5</v>
      </c>
      <c r="K51" s="80">
        <f>AVERAGEIF('Single-source evaluation'!$C:$C,$B51,'Single-source evaluation'!K:K)</f>
        <v>1.46875</v>
      </c>
      <c r="L51" s="80">
        <f>AVERAGEIF('Single-source evaluation'!$C:$C,$B51,'Single-source evaluation'!L:L)</f>
        <v>2.03125</v>
      </c>
      <c r="M51" s="80">
        <f>AVERAGEIF('Single-source evaluation'!$C:$C,$B51,'Single-source evaluation'!M:M)</f>
        <v>0.6875</v>
      </c>
      <c r="N51" s="80">
        <f>AVERAGEIF('Single-source evaluation'!$C:$C,$B51,'Single-source evaluation'!N:N)</f>
        <v>1.71875</v>
      </c>
      <c r="O51" s="80">
        <f>AVERAGEIF('Single-source evaluation'!$C:$C,$B51,'Single-source evaluation'!O:O)</f>
        <v>1.3125</v>
      </c>
      <c r="P51" s="80">
        <f>AVERAGEIF('Single-source evaluation'!$C:$C,$B51,'Single-source evaluation'!P:P)</f>
        <v>1.6875</v>
      </c>
      <c r="Q51" s="80">
        <f>AVERAGEIF('Single-source evaluation'!$C:$C,$B51,'Single-source evaluation'!Q:Q)</f>
        <v>1.1875</v>
      </c>
      <c r="R51" s="80">
        <f>AVERAGEIF('Single-source evaluation'!$C:$C,$B51,'Single-source evaluation'!R:R)</f>
        <v>1.84375</v>
      </c>
      <c r="S51" s="80">
        <f>AVERAGEIF('Single-source evaluation'!$C:$C,$B51,'Single-source evaluation'!S:S)</f>
        <v>0.78125</v>
      </c>
    </row>
    <row r="52" spans="1:19">
      <c r="D52" s="16"/>
    </row>
    <row r="53" spans="1:19">
      <c r="A53" s="60" t="s">
        <v>143</v>
      </c>
      <c r="B53" s="60" t="s">
        <v>20</v>
      </c>
      <c r="C53" s="61">
        <f>COUNTIF('Multi-source evaluation'!C:C,Coverage!B53)/5</f>
        <v>7</v>
      </c>
      <c r="D53" s="16"/>
      <c r="E53" s="80">
        <f>AVERAGEIF('Multi-source evaluation'!$C:$C,$B53,'Multi-source evaluation'!E:E)</f>
        <v>1.8333333333333333</v>
      </c>
      <c r="F53" s="80">
        <f>AVERAGEIF('Multi-source evaluation'!$C:$C,$B53,'Multi-source evaluation'!F:F)</f>
        <v>2.9666666666666668</v>
      </c>
      <c r="G53" s="80">
        <f>AVERAGEIF('Multi-source evaluation'!$C:$C,$B53,'Multi-source evaluation'!G:G)</f>
        <v>3.8857142857142857</v>
      </c>
      <c r="H53" s="80">
        <f>AVERAGEIF('Multi-source evaluation'!$C:$C,$B53,'Multi-source evaluation'!H:H)</f>
        <v>1.2571428571428571</v>
      </c>
      <c r="I53" s="80">
        <f>AVERAGEIF('Multi-source evaluation'!$C:$C,$B53,'Multi-source evaluation'!I:I)</f>
        <v>0.22857142857142856</v>
      </c>
      <c r="J53" s="80">
        <f>AVERAGEIF('Multi-source evaluation'!$C:$C,$B53,'Multi-source evaluation'!J:J)</f>
        <v>1.2571428571428571</v>
      </c>
      <c r="K53" s="80">
        <f>AVERAGEIF('Multi-source evaluation'!$C:$C,$B53,'Multi-source evaluation'!K:K)</f>
        <v>4.6857142857142859</v>
      </c>
      <c r="L53" s="80">
        <f>AVERAGEIF('Multi-source evaluation'!$C:$C,$B53,'Multi-source evaluation'!L:L)</f>
        <v>2.3857142857142857</v>
      </c>
      <c r="M53" s="80">
        <f>AVERAGEIF('Multi-source evaluation'!$C:$C,$B53,'Multi-source evaluation'!M:M)</f>
        <v>2.9</v>
      </c>
      <c r="N53" s="80">
        <f>AVERAGEIF('Multi-source evaluation'!$C:$C,$B53,'Multi-source evaluation'!N:N)</f>
        <v>3.4571428571428573</v>
      </c>
      <c r="O53" s="80">
        <f>AVERAGEIF('Multi-source evaluation'!$C:$C,$B53,'Multi-source evaluation'!O:O)</f>
        <v>3.7142857142857144</v>
      </c>
      <c r="P53" s="80">
        <f>AVERAGEIF('Multi-source evaluation'!$C:$C,$B53,'Multi-source evaluation'!P:P)</f>
        <v>3.4285714285714284</v>
      </c>
      <c r="Q53" s="80">
        <f>AVERAGEIF('Multi-source evaluation'!$C:$C,$B53,'Multi-source evaluation'!Q:Q)</f>
        <v>3.5428571428571427</v>
      </c>
      <c r="R53" s="80">
        <f>AVERAGEIF('Multi-source evaluation'!$C:$C,$B53,'Multi-source evaluation'!R:R)</f>
        <v>4.0285714285714285</v>
      </c>
      <c r="S53" s="80">
        <f>AVERAGEIF('Multi-source evaluation'!$C:$C,$B53,'Multi-source evaluation'!S:S)</f>
        <v>3.4</v>
      </c>
    </row>
    <row r="54" spans="1:19">
      <c r="A54" s="60" t="s">
        <v>143</v>
      </c>
      <c r="B54" s="60" t="s">
        <v>21</v>
      </c>
      <c r="C54" s="61">
        <f>COUNTIF('Multi-source evaluation'!C:C,Coverage!B54)/5</f>
        <v>8</v>
      </c>
      <c r="D54" s="16"/>
      <c r="E54" s="80">
        <f>AVERAGEIF('Multi-source evaluation'!$C:$C,$B54,'Multi-source evaluation'!E:E)</f>
        <v>1.8571428571428572</v>
      </c>
      <c r="F54" s="80">
        <f>AVERAGEIF('Multi-source evaluation'!$C:$C,$B54,'Multi-source evaluation'!F:F)</f>
        <v>1.8</v>
      </c>
      <c r="G54" s="80">
        <f>AVERAGEIF('Multi-source evaluation'!$C:$C,$B54,'Multi-source evaluation'!G:G)</f>
        <v>1.8625</v>
      </c>
      <c r="H54" s="80">
        <f>AVERAGEIF('Multi-source evaluation'!$C:$C,$B54,'Multi-source evaluation'!H:H)</f>
        <v>0.625</v>
      </c>
      <c r="I54" s="80">
        <f>AVERAGEIF('Multi-source evaluation'!$C:$C,$B54,'Multi-source evaluation'!I:I)</f>
        <v>0.28749999999999998</v>
      </c>
      <c r="J54" s="80">
        <f>AVERAGEIF('Multi-source evaluation'!$C:$C,$B54,'Multi-source evaluation'!J:J)</f>
        <v>0.83750000000000002</v>
      </c>
      <c r="K54" s="80">
        <f>AVERAGEIF('Multi-source evaluation'!$C:$C,$B54,'Multi-source evaluation'!K:K)</f>
        <v>3.9249999999999998</v>
      </c>
      <c r="L54" s="80">
        <f>AVERAGEIF('Multi-source evaluation'!$C:$C,$B54,'Multi-source evaluation'!L:L)</f>
        <v>2.1375000000000002</v>
      </c>
      <c r="M54" s="80">
        <f>AVERAGEIF('Multi-source evaluation'!$C:$C,$B54,'Multi-source evaluation'!M:M)</f>
        <v>1.9</v>
      </c>
      <c r="N54" s="80">
        <f>AVERAGEIF('Multi-source evaluation'!$C:$C,$B54,'Multi-source evaluation'!N:N)</f>
        <v>3.65</v>
      </c>
      <c r="O54" s="80">
        <f>AVERAGEIF('Multi-source evaluation'!$C:$C,$B54,'Multi-source evaluation'!O:O)</f>
        <v>2.9</v>
      </c>
      <c r="P54" s="80">
        <f>AVERAGEIF('Multi-source evaluation'!$C:$C,$B54,'Multi-source evaluation'!P:P)</f>
        <v>2.9750000000000001</v>
      </c>
      <c r="Q54" s="80">
        <f>AVERAGEIF('Multi-source evaluation'!$C:$C,$B54,'Multi-source evaluation'!Q:Q)</f>
        <v>1.7250000000000001</v>
      </c>
      <c r="R54" s="80">
        <f>AVERAGEIF('Multi-source evaluation'!$C:$C,$B54,'Multi-source evaluation'!R:R)</f>
        <v>3.9125000000000001</v>
      </c>
      <c r="S54" s="80">
        <f>AVERAGEIF('Multi-source evaluation'!$C:$C,$B54,'Multi-source evaluation'!S:S)</f>
        <v>1.2</v>
      </c>
    </row>
    <row r="55" spans="1:19">
      <c r="A55" s="60" t="s">
        <v>143</v>
      </c>
      <c r="B55" s="60" t="s">
        <v>22</v>
      </c>
      <c r="C55" s="61">
        <f>COUNTIF('Multi-source evaluation'!C:C,Coverage!B55)/5</f>
        <v>8</v>
      </c>
      <c r="D55" s="16"/>
      <c r="E55" s="80">
        <f>AVERAGEIF('Multi-source evaluation'!$C:$C,$B55,'Multi-source evaluation'!E:E)</f>
        <v>1.0285714285714285</v>
      </c>
      <c r="F55" s="80">
        <f>AVERAGEIF('Multi-source evaluation'!$C:$C,$B55,'Multi-source evaluation'!F:F)</f>
        <v>0.23333333333333334</v>
      </c>
      <c r="G55" s="80">
        <f>AVERAGEIF('Multi-source evaluation'!$C:$C,$B55,'Multi-source evaluation'!G:G)</f>
        <v>0.45</v>
      </c>
      <c r="H55" s="80">
        <f>AVERAGEIF('Multi-source evaluation'!$C:$C,$B55,'Multi-source evaluation'!H:H)</f>
        <v>0.1125</v>
      </c>
      <c r="I55" s="80">
        <f>AVERAGEIF('Multi-source evaluation'!$C:$C,$B55,'Multi-source evaluation'!I:I)</f>
        <v>1.2500000000000001E-2</v>
      </c>
      <c r="J55" s="80">
        <f>AVERAGEIF('Multi-source evaluation'!$C:$C,$B55,'Multi-source evaluation'!J:J)</f>
        <v>0.41249999999999998</v>
      </c>
      <c r="K55" s="80">
        <f>AVERAGEIF('Multi-source evaluation'!$C:$C,$B55,'Multi-source evaluation'!K:K)</f>
        <v>1.4375</v>
      </c>
      <c r="L55" s="80">
        <f>AVERAGEIF('Multi-source evaluation'!$C:$C,$B55,'Multi-source evaluation'!L:L)</f>
        <v>1.4375</v>
      </c>
      <c r="M55" s="80">
        <f>AVERAGEIF('Multi-source evaluation'!$C:$C,$B55,'Multi-source evaluation'!M:M)</f>
        <v>0.4</v>
      </c>
      <c r="N55" s="80">
        <f>AVERAGEIF('Multi-source evaluation'!$C:$C,$B55,'Multi-source evaluation'!N:N)</f>
        <v>1.5249999999999999</v>
      </c>
      <c r="O55" s="80">
        <f>AVERAGEIF('Multi-source evaluation'!$C:$C,$B55,'Multi-source evaluation'!O:O)</f>
        <v>1.0125</v>
      </c>
      <c r="P55" s="80">
        <f>AVERAGEIF('Multi-source evaluation'!$C:$C,$B55,'Multi-source evaluation'!P:P)</f>
        <v>1.125</v>
      </c>
      <c r="Q55" s="80">
        <f>AVERAGEIF('Multi-source evaluation'!$C:$C,$B55,'Multi-source evaluation'!Q:Q)</f>
        <v>0.46250000000000002</v>
      </c>
      <c r="R55" s="80">
        <f>AVERAGEIF('Multi-source evaluation'!$C:$C,$B55,'Multi-source evaluation'!R:R)</f>
        <v>1.5125</v>
      </c>
      <c r="S55" s="80">
        <f>AVERAGEIF('Multi-source evaluation'!$C:$C,$B55,'Multi-source evaluation'!S:S)</f>
        <v>0.2</v>
      </c>
    </row>
    <row r="57" spans="1:19">
      <c r="A57" s="60" t="s">
        <v>144</v>
      </c>
      <c r="B57" s="60" t="s">
        <v>20</v>
      </c>
      <c r="E57" s="80">
        <f t="shared" ref="E57:S57" si="29">(E49*$C49+E53+$C53)/($C49+$C53)</f>
        <v>2.0680555555555555</v>
      </c>
      <c r="F57" s="80">
        <f t="shared" si="29"/>
        <v>2.6861111111111113</v>
      </c>
      <c r="G57" s="80">
        <f t="shared" si="29"/>
        <v>2.8285714285714287</v>
      </c>
      <c r="H57" s="80">
        <f t="shared" si="29"/>
        <v>1.1409226190476189</v>
      </c>
      <c r="I57" s="80">
        <f t="shared" si="29"/>
        <v>0.82202380952380949</v>
      </c>
      <c r="J57" s="80">
        <f t="shared" si="29"/>
        <v>0.96904761904761905</v>
      </c>
      <c r="K57" s="80">
        <f t="shared" si="29"/>
        <v>2.882738095238095</v>
      </c>
      <c r="L57" s="80">
        <f t="shared" si="29"/>
        <v>2.6410714285714287</v>
      </c>
      <c r="M57" s="80">
        <f t="shared" si="29"/>
        <v>2.6</v>
      </c>
      <c r="N57" s="80">
        <f t="shared" si="29"/>
        <v>2.7482142857142855</v>
      </c>
      <c r="O57" s="80">
        <f t="shared" si="29"/>
        <v>3.1130952380952377</v>
      </c>
      <c r="P57" s="80">
        <f t="shared" si="29"/>
        <v>2.8095238095238098</v>
      </c>
      <c r="Q57" s="80">
        <f t="shared" si="29"/>
        <v>3.0642857142857145</v>
      </c>
      <c r="R57" s="80">
        <f t="shared" si="29"/>
        <v>3.1678571428571427</v>
      </c>
      <c r="S57" s="80">
        <f t="shared" si="29"/>
        <v>2.6</v>
      </c>
    </row>
    <row r="58" spans="1:19">
      <c r="A58" s="60" t="s">
        <v>144</v>
      </c>
      <c r="B58" s="60" t="s">
        <v>21</v>
      </c>
      <c r="E58" s="80">
        <f t="shared" ref="E58:S58" si="30">(E50*$C50+E54+$C54)/($C50+$C54)</f>
        <v>1.7916666666666667</v>
      </c>
      <c r="F58" s="80">
        <f t="shared" si="30"/>
        <v>2.3041666666666667</v>
      </c>
      <c r="G58" s="80">
        <f t="shared" si="30"/>
        <v>1.8901041666666665</v>
      </c>
      <c r="H58" s="80">
        <f t="shared" si="30"/>
        <v>0.69270833333333337</v>
      </c>
      <c r="I58" s="80">
        <f t="shared" si="30"/>
        <v>0.61614583333333328</v>
      </c>
      <c r="J58" s="80">
        <f t="shared" si="30"/>
        <v>0.80572916666666661</v>
      </c>
      <c r="K58" s="80">
        <f t="shared" si="30"/>
        <v>2.2468749999999997</v>
      </c>
      <c r="L58" s="80">
        <f t="shared" si="30"/>
        <v>2.6515625000000003</v>
      </c>
      <c r="M58" s="80">
        <f t="shared" si="30"/>
        <v>1.2458333333333333</v>
      </c>
      <c r="N58" s="80">
        <f t="shared" si="30"/>
        <v>2.5062500000000001</v>
      </c>
      <c r="O58" s="80">
        <f t="shared" si="30"/>
        <v>2.5375000000000001</v>
      </c>
      <c r="P58" s="80">
        <f t="shared" si="30"/>
        <v>2.4989583333333334</v>
      </c>
      <c r="Q58" s="80">
        <f t="shared" si="30"/>
        <v>2.1343749999999999</v>
      </c>
      <c r="R58" s="80">
        <f t="shared" si="30"/>
        <v>2.7255208333333329</v>
      </c>
      <c r="S58" s="80">
        <f t="shared" si="30"/>
        <v>1.6125</v>
      </c>
    </row>
    <row r="59" spans="1:19">
      <c r="A59" s="60" t="s">
        <v>144</v>
      </c>
      <c r="B59" s="60" t="s">
        <v>22</v>
      </c>
      <c r="E59" s="80">
        <f t="shared" ref="E59:S59" si="31">(E51*$C51+E55+$C55)/($C51+$C55)</f>
        <v>1.3047619047619048</v>
      </c>
      <c r="F59" s="80">
        <f t="shared" si="31"/>
        <v>1.1763888888888889</v>
      </c>
      <c r="G59" s="80">
        <f t="shared" si="31"/>
        <v>1.0395833333333333</v>
      </c>
      <c r="H59" s="80">
        <f t="shared" si="31"/>
        <v>0.37968750000000001</v>
      </c>
      <c r="I59" s="80">
        <f t="shared" si="31"/>
        <v>0.54218749999999993</v>
      </c>
      <c r="J59" s="80">
        <f t="shared" si="31"/>
        <v>0.68385416666666676</v>
      </c>
      <c r="K59" s="80">
        <f t="shared" si="31"/>
        <v>1.3723958333333333</v>
      </c>
      <c r="L59" s="80">
        <f t="shared" si="31"/>
        <v>1.7473958333333333</v>
      </c>
      <c r="M59" s="80">
        <f t="shared" si="31"/>
        <v>0.80833333333333324</v>
      </c>
      <c r="N59" s="80">
        <f t="shared" si="31"/>
        <v>1.5427083333333333</v>
      </c>
      <c r="O59" s="80">
        <f t="shared" si="31"/>
        <v>1.2505208333333333</v>
      </c>
      <c r="P59" s="80">
        <f t="shared" si="31"/>
        <v>1.5052083333333333</v>
      </c>
      <c r="Q59" s="80">
        <f t="shared" si="31"/>
        <v>1.1442708333333333</v>
      </c>
      <c r="R59" s="80">
        <f t="shared" si="31"/>
        <v>1.6255208333333335</v>
      </c>
      <c r="S59" s="80">
        <f t="shared" si="31"/>
        <v>0.86249999999999993</v>
      </c>
    </row>
    <row r="62" spans="1:19">
      <c r="A62" s="60" t="s">
        <v>142</v>
      </c>
      <c r="B62" s="60" t="s">
        <v>16</v>
      </c>
      <c r="C62" s="61">
        <f>COUNTIF('Single-source evaluation'!B:B,Coverage!B62)</f>
        <v>33</v>
      </c>
      <c r="D62" s="16"/>
      <c r="E62" s="80">
        <f>AVERAGEIF('Single-source evaluation'!$B:$B,$B62,'Single-source evaluation'!E:E)</f>
        <v>2.4137931034482758</v>
      </c>
      <c r="F62" s="80">
        <f>AVERAGEIF('Single-source evaluation'!$B:$B,$B62,'Single-source evaluation'!F:F)</f>
        <v>2.4696969696969697</v>
      </c>
      <c r="G62" s="80">
        <f>AVERAGEIF('Single-source evaluation'!$B:$B,$B62,'Single-source evaluation'!G:G)</f>
        <v>2.28125</v>
      </c>
      <c r="H62" s="80">
        <f>AVERAGEIF('Single-source evaluation'!$B:$B,$B62,'Single-source evaluation'!H:H)</f>
        <v>0.80645161290322576</v>
      </c>
      <c r="I62" s="80">
        <f>AVERAGEIF('Single-source evaluation'!$B:$B,$B62,'Single-source evaluation'!I:I)</f>
        <v>0.72727272727272729</v>
      </c>
      <c r="J62" s="80">
        <f>AVERAGEIF('Single-source evaluation'!$B:$B,$B62,'Single-source evaluation'!J:J)</f>
        <v>0.86363636363636365</v>
      </c>
      <c r="K62" s="80">
        <f>AVERAGEIF('Single-source evaluation'!$B:$B,$B62,'Single-source evaluation'!K:K)</f>
        <v>2.5151515151515151</v>
      </c>
      <c r="L62" s="80">
        <f>AVERAGEIF('Single-source evaluation'!$B:$B,$B62,'Single-source evaluation'!L:L)</f>
        <v>2.9393939393939394</v>
      </c>
      <c r="M62" s="80">
        <f>AVERAGEIF('Single-source evaluation'!$B:$B,$B62,'Single-source evaluation'!M:M)</f>
        <v>1.5606060606060606</v>
      </c>
      <c r="N62" s="80">
        <f>AVERAGEIF('Single-source evaluation'!$B:$B,$B62,'Single-source evaluation'!N:N)</f>
        <v>2.5606060606060606</v>
      </c>
      <c r="O62" s="80">
        <f>AVERAGEIF('Single-source evaluation'!$B:$B,$B62,'Single-source evaluation'!O:O)</f>
        <v>2.7272727272727271</v>
      </c>
      <c r="P62" s="80">
        <f>AVERAGEIF('Single-source evaluation'!$B:$B,$B62,'Single-source evaluation'!P:P)</f>
        <v>2.7878787878787881</v>
      </c>
      <c r="Q62" s="80">
        <f>AVERAGEIF('Single-source evaluation'!$B:$B,$B62,'Single-source evaluation'!Q:Q)</f>
        <v>2.4545454545454546</v>
      </c>
      <c r="R62" s="80">
        <f>AVERAGEIF('Single-source evaluation'!$B:$B,$B62,'Single-source evaluation'!R:R)</f>
        <v>3.1666666666666665</v>
      </c>
      <c r="S62" s="80">
        <f>AVERAGEIF('Single-source evaluation'!$B:$B,$B62,'Single-source evaluation'!S:S)</f>
        <v>2.0909090909090908</v>
      </c>
    </row>
    <row r="63" spans="1:19">
      <c r="A63" s="60" t="s">
        <v>142</v>
      </c>
      <c r="B63" s="60" t="s">
        <v>31</v>
      </c>
      <c r="C63" s="61">
        <f>COUNTIF('Single-source evaluation'!B:B,Coverage!B63)</f>
        <v>16</v>
      </c>
      <c r="D63" s="16"/>
      <c r="E63" s="80">
        <f>AVERAGEIF('Single-source evaluation'!$B:$B,$B63,'Single-source evaluation'!E:E)</f>
        <v>1.46875</v>
      </c>
      <c r="F63" s="80">
        <f>AVERAGEIF('Single-source evaluation'!$B:$B,$B63,'Single-source evaluation'!F:F)</f>
        <v>1.09375</v>
      </c>
      <c r="G63" s="80">
        <f>AVERAGEIF('Single-source evaluation'!$B:$B,$B63,'Single-source evaluation'!G:G)</f>
        <v>1.375</v>
      </c>
      <c r="H63" s="80">
        <f>AVERAGEIF('Single-source evaluation'!$B:$B,$B63,'Single-source evaluation'!H:H)</f>
        <v>0</v>
      </c>
      <c r="I63" s="80">
        <f>AVERAGEIF('Single-source evaluation'!$B:$B,$B63,'Single-source evaluation'!I:I)</f>
        <v>0</v>
      </c>
      <c r="J63" s="80">
        <f>AVERAGEIF('Single-source evaluation'!$B:$B,$B63,'Single-source evaluation'!J:J)</f>
        <v>0.1875</v>
      </c>
      <c r="K63" s="80">
        <f>AVERAGEIF('Single-source evaluation'!$B:$B,$B63,'Single-source evaluation'!K:K)</f>
        <v>1.75</v>
      </c>
      <c r="L63" s="80">
        <f>AVERAGEIF('Single-source evaluation'!$B:$B,$B63,'Single-source evaluation'!L:L)</f>
        <v>1.1333333333333333</v>
      </c>
      <c r="M63" s="80">
        <f>AVERAGEIF('Single-source evaluation'!$B:$B,$B63,'Single-source evaluation'!M:M)</f>
        <v>1.1875</v>
      </c>
      <c r="N63" s="80">
        <f>AVERAGEIF('Single-source evaluation'!$B:$B,$B63,'Single-source evaluation'!N:N)</f>
        <v>1.625</v>
      </c>
      <c r="O63" s="80">
        <f>AVERAGEIF('Single-source evaluation'!$B:$B,$B63,'Single-source evaluation'!O:O)</f>
        <v>1.1875</v>
      </c>
      <c r="P63" s="80">
        <f>AVERAGEIF('Single-source evaluation'!$B:$B,$B63,'Single-source evaluation'!P:P)</f>
        <v>2.1333333333333333</v>
      </c>
      <c r="Q63" s="80">
        <f>AVERAGEIF('Single-source evaluation'!$B:$B,$B63,'Single-source evaluation'!Q:Q)</f>
        <v>1.625</v>
      </c>
      <c r="R63" s="80">
        <f>AVERAGEIF('Single-source evaluation'!$B:$B,$B63,'Single-source evaluation'!R:R)</f>
        <v>1.96875</v>
      </c>
      <c r="S63" s="80">
        <f>AVERAGEIF('Single-source evaluation'!$B:$B,$B63,'Single-source evaluation'!S:S)</f>
        <v>0.625</v>
      </c>
    </row>
    <row r="64" spans="1:19">
      <c r="A64" s="60" t="s">
        <v>142</v>
      </c>
      <c r="B64" s="60" t="s">
        <v>96</v>
      </c>
      <c r="C64" s="61">
        <f>COUNTIF('Single-source evaluation'!B:B,Coverage!B64)</f>
        <v>4</v>
      </c>
      <c r="D64" s="16"/>
      <c r="E64" s="80">
        <f>AVERAGEIF('Single-source evaluation'!$B:$B,$B64,'Single-source evaluation'!E:E)</f>
        <v>0</v>
      </c>
      <c r="F64" s="80">
        <f>AVERAGEIF('Single-source evaluation'!$B:$B,$B64,'Single-source evaluation'!F:F)</f>
        <v>0</v>
      </c>
      <c r="G64" s="80">
        <f>AVERAGEIF('Single-source evaluation'!$B:$B,$B64,'Single-source evaluation'!G:G)</f>
        <v>0</v>
      </c>
      <c r="H64" s="80">
        <f>AVERAGEIF('Single-source evaluation'!$B:$B,$B64,'Single-source evaluation'!H:H)</f>
        <v>0</v>
      </c>
      <c r="I64" s="80">
        <f>AVERAGEIF('Single-source evaluation'!$B:$B,$B64,'Single-source evaluation'!I:I)</f>
        <v>0</v>
      </c>
      <c r="J64" s="80">
        <f>AVERAGEIF('Single-source evaluation'!$B:$B,$B64,'Single-source evaluation'!J:J)</f>
        <v>1</v>
      </c>
      <c r="K64" s="80">
        <f>AVERAGEIF('Single-source evaluation'!$B:$B,$B64,'Single-source evaluation'!K:K)</f>
        <v>0.25</v>
      </c>
      <c r="L64" s="80">
        <f>AVERAGEIF('Single-source evaluation'!$B:$B,$B64,'Single-source evaluation'!L:L)</f>
        <v>0</v>
      </c>
      <c r="M64" s="80">
        <f>AVERAGEIF('Single-source evaluation'!$B:$B,$B64,'Single-source evaluation'!M:M)</f>
        <v>1.25</v>
      </c>
      <c r="N64" s="80">
        <f>AVERAGEIF('Single-source evaluation'!$B:$B,$B64,'Single-source evaluation'!N:N)</f>
        <v>0.25</v>
      </c>
      <c r="O64" s="80">
        <f>AVERAGEIF('Single-source evaluation'!$B:$B,$B64,'Single-source evaluation'!O:O)</f>
        <v>2.25</v>
      </c>
      <c r="P64" s="80">
        <f>AVERAGEIF('Single-source evaluation'!$B:$B,$B64,'Single-source evaluation'!P:P)</f>
        <v>0</v>
      </c>
      <c r="Q64" s="80">
        <f>AVERAGEIF('Single-source evaluation'!$B:$B,$B64,'Single-source evaluation'!Q:Q)</f>
        <v>0</v>
      </c>
      <c r="R64" s="80">
        <f>AVERAGEIF('Single-source evaluation'!$B:$B,$B64,'Single-source evaluation'!R:R)</f>
        <v>0</v>
      </c>
      <c r="S64" s="80">
        <f>AVERAGEIF('Single-source evaluation'!$B:$B,$B64,'Single-source evaluation'!S:S)</f>
        <v>0</v>
      </c>
    </row>
    <row r="65" spans="1:19">
      <c r="A65" s="60" t="s">
        <v>142</v>
      </c>
      <c r="B65" s="60" t="s">
        <v>102</v>
      </c>
      <c r="C65" s="61">
        <f>COUNTIF('Single-source evaluation'!B:B,Coverage!B65)</f>
        <v>6</v>
      </c>
      <c r="D65" s="16"/>
      <c r="E65" s="80">
        <f>AVERAGEIF('Single-source evaluation'!$B:$B,$B65,'Single-source evaluation'!E:E)</f>
        <v>0</v>
      </c>
      <c r="F65" s="80">
        <f>AVERAGEIF('Single-source evaluation'!$B:$B,$B65,'Single-source evaluation'!F:F)</f>
        <v>3.5</v>
      </c>
      <c r="G65" s="80">
        <f>AVERAGEIF('Single-source evaluation'!$B:$B,$B65,'Single-source evaluation'!G:G)</f>
        <v>2.5</v>
      </c>
      <c r="H65" s="80">
        <f>AVERAGEIF('Single-source evaluation'!$B:$B,$B65,'Single-source evaluation'!H:H)</f>
        <v>0.33333333333333331</v>
      </c>
      <c r="I65" s="80">
        <f>AVERAGEIF('Single-source evaluation'!$B:$B,$B65,'Single-source evaluation'!I:I)</f>
        <v>0</v>
      </c>
      <c r="J65" s="80">
        <f>AVERAGEIF('Single-source evaluation'!$B:$B,$B65,'Single-source evaluation'!J:J)</f>
        <v>0</v>
      </c>
      <c r="K65" s="80">
        <f>AVERAGEIF('Single-source evaluation'!$B:$B,$B65,'Single-source evaluation'!K:K)</f>
        <v>2.3333333333333335</v>
      </c>
      <c r="L65" s="80">
        <f>AVERAGEIF('Single-source evaluation'!$B:$B,$B65,'Single-source evaluation'!L:L)</f>
        <v>4.666666666666667</v>
      </c>
      <c r="M65" s="80">
        <f>AVERAGEIF('Single-source evaluation'!$B:$B,$B65,'Single-source evaluation'!M:M)</f>
        <v>1.6666666666666667</v>
      </c>
      <c r="N65" s="80">
        <f>AVERAGEIF('Single-source evaluation'!$B:$B,$B65,'Single-source evaluation'!N:N)</f>
        <v>3.8333333333333335</v>
      </c>
      <c r="O65" s="80">
        <f>AVERAGEIF('Single-source evaluation'!$B:$B,$B65,'Single-source evaluation'!O:O)</f>
        <v>3.5</v>
      </c>
      <c r="P65" s="80">
        <f>AVERAGEIF('Single-source evaluation'!$B:$B,$B65,'Single-source evaluation'!P:P)</f>
        <v>2</v>
      </c>
      <c r="Q65" s="80">
        <f>AVERAGEIF('Single-source evaluation'!$B:$B,$B65,'Single-source evaluation'!Q:Q)</f>
        <v>3.1666666666666665</v>
      </c>
      <c r="R65" s="80">
        <f>AVERAGEIF('Single-source evaluation'!$B:$B,$B65,'Single-source evaluation'!R:R)</f>
        <v>2.8333333333333335</v>
      </c>
      <c r="S65" s="80">
        <f>AVERAGEIF('Single-source evaluation'!$B:$B,$B65,'Single-source evaluation'!S:S)</f>
        <v>3</v>
      </c>
    </row>
    <row r="66" spans="1:19">
      <c r="D66" s="16"/>
    </row>
    <row r="67" spans="1:19">
      <c r="A67" s="60" t="s">
        <v>143</v>
      </c>
      <c r="B67" s="60" t="s">
        <v>16</v>
      </c>
      <c r="C67" s="61">
        <f>COUNTIF('Multi-source evaluation'!B:B,Coverage!B67)/5</f>
        <v>5.2</v>
      </c>
      <c r="D67" s="16"/>
      <c r="E67" s="80">
        <f>AVERAGEIF('Multi-source evaluation'!$B:$B,$B67,'Multi-source evaluation'!E:E)</f>
        <v>1.7608695652173914</v>
      </c>
      <c r="F67" s="80">
        <f>AVERAGEIF('Multi-source evaluation'!$B:$B,$B67,'Multi-source evaluation'!F:F)</f>
        <v>2.4285714285714284</v>
      </c>
      <c r="G67" s="80">
        <f>AVERAGEIF('Multi-source evaluation'!$B:$B,$B67,'Multi-source evaluation'!G:G)</f>
        <v>2.2115384615384617</v>
      </c>
      <c r="H67" s="80">
        <f>AVERAGEIF('Multi-source evaluation'!$B:$B,$B67,'Multi-source evaluation'!H:H)</f>
        <v>1.2692307692307692</v>
      </c>
      <c r="I67" s="80">
        <f>AVERAGEIF('Multi-source evaluation'!$B:$B,$B67,'Multi-source evaluation'!I:I)</f>
        <v>0.76923076923076927</v>
      </c>
      <c r="J67" s="80">
        <f>AVERAGEIF('Multi-source evaluation'!$B:$B,$B67,'Multi-source evaluation'!J:J)</f>
        <v>0.76923076923076927</v>
      </c>
      <c r="K67" s="80">
        <f>AVERAGEIF('Multi-source evaluation'!$B:$B,$B67,'Multi-source evaluation'!K:K)</f>
        <v>3.5576923076923075</v>
      </c>
      <c r="L67" s="80">
        <f>AVERAGEIF('Multi-source evaluation'!$B:$B,$B67,'Multi-source evaluation'!L:L)</f>
        <v>3.3461538461538463</v>
      </c>
      <c r="M67" s="80">
        <f>AVERAGEIF('Multi-source evaluation'!$B:$B,$B67,'Multi-source evaluation'!M:M)</f>
        <v>2.0192307692307692</v>
      </c>
      <c r="N67" s="80">
        <f>AVERAGEIF('Multi-source evaluation'!$B:$B,$B67,'Multi-source evaluation'!N:N)</f>
        <v>3.25</v>
      </c>
      <c r="O67" s="80">
        <f>AVERAGEIF('Multi-source evaluation'!$B:$B,$B67,'Multi-source evaluation'!O:O)</f>
        <v>3.2307692307692308</v>
      </c>
      <c r="P67" s="80">
        <f>AVERAGEIF('Multi-source evaluation'!$B:$B,$B67,'Multi-source evaluation'!P:P)</f>
        <v>3.4230769230769229</v>
      </c>
      <c r="Q67" s="80">
        <f>AVERAGEIF('Multi-source evaluation'!$B:$B,$B67,'Multi-source evaluation'!Q:Q)</f>
        <v>1.8653846153846154</v>
      </c>
      <c r="R67" s="80">
        <f>AVERAGEIF('Multi-source evaluation'!$B:$B,$B67,'Multi-source evaluation'!R:R)</f>
        <v>3.6346153846153846</v>
      </c>
      <c r="S67" s="80">
        <f>AVERAGEIF('Multi-source evaluation'!$B:$B,$B67,'Multi-source evaluation'!S:S)</f>
        <v>2.25</v>
      </c>
    </row>
    <row r="68" spans="1:19">
      <c r="A68" s="60" t="s">
        <v>143</v>
      </c>
      <c r="B68" s="60" t="s">
        <v>31</v>
      </c>
      <c r="C68" s="61">
        <f>COUNTIF('Multi-source evaluation'!B:B,Coverage!B68)/5</f>
        <v>9.6</v>
      </c>
      <c r="D68" s="16"/>
      <c r="E68" s="80">
        <f>AVERAGEIF('Multi-source evaluation'!$B:$B,$B68,'Multi-source evaluation'!E:E)</f>
        <v>1.7444444444444445</v>
      </c>
      <c r="F68" s="80">
        <f>AVERAGEIF('Multi-source evaluation'!$B:$B,$B68,'Multi-source evaluation'!F:F)</f>
        <v>1.606060606060606</v>
      </c>
      <c r="G68" s="80">
        <f>AVERAGEIF('Multi-source evaluation'!$B:$B,$B68,'Multi-source evaluation'!G:G)</f>
        <v>1.9791666666666667</v>
      </c>
      <c r="H68" s="80">
        <f>AVERAGEIF('Multi-source evaluation'!$B:$B,$B68,'Multi-source evaluation'!H:H)</f>
        <v>0.40625</v>
      </c>
      <c r="I68" s="80">
        <f>AVERAGEIF('Multi-source evaluation'!$B:$B,$B68,'Multi-source evaluation'!I:I)</f>
        <v>0</v>
      </c>
      <c r="J68" s="80">
        <f>AVERAGEIF('Multi-source evaluation'!$B:$B,$B68,'Multi-source evaluation'!J:J)</f>
        <v>1.375</v>
      </c>
      <c r="K68" s="80">
        <f>AVERAGEIF('Multi-source evaluation'!$B:$B,$B68,'Multi-source evaluation'!K:K)</f>
        <v>3.4583333333333335</v>
      </c>
      <c r="L68" s="80">
        <f>AVERAGEIF('Multi-source evaluation'!$B:$B,$B68,'Multi-source evaluation'!L:L)</f>
        <v>1.2083333333333333</v>
      </c>
      <c r="M68" s="80">
        <f>AVERAGEIF('Multi-source evaluation'!$B:$B,$B68,'Multi-source evaluation'!M:M)</f>
        <v>1.6458333333333333</v>
      </c>
      <c r="N68" s="80">
        <f>AVERAGEIF('Multi-source evaluation'!$B:$B,$B68,'Multi-source evaluation'!N:N)</f>
        <v>2.6145833333333335</v>
      </c>
      <c r="O68" s="80">
        <f>AVERAGEIF('Multi-source evaluation'!$B:$B,$B68,'Multi-source evaluation'!O:O)</f>
        <v>2.2604166666666665</v>
      </c>
      <c r="P68" s="80">
        <f>AVERAGEIF('Multi-source evaluation'!$B:$B,$B68,'Multi-source evaluation'!P:P)</f>
        <v>2.7083333333333335</v>
      </c>
      <c r="Q68" s="80">
        <f>AVERAGEIF('Multi-source evaluation'!$B:$B,$B68,'Multi-source evaluation'!Q:Q)</f>
        <v>1.7083333333333333</v>
      </c>
      <c r="R68" s="80">
        <f>AVERAGEIF('Multi-source evaluation'!$B:$B,$B68,'Multi-source evaluation'!R:R)</f>
        <v>3.28125</v>
      </c>
      <c r="S68" s="80">
        <f>AVERAGEIF('Multi-source evaluation'!$B:$B,$B68,'Multi-source evaluation'!S:S)</f>
        <v>1.0256410256410255</v>
      </c>
    </row>
    <row r="69" spans="1:19">
      <c r="A69" s="60" t="s">
        <v>143</v>
      </c>
      <c r="B69" s="60" t="s">
        <v>96</v>
      </c>
      <c r="C69" s="61">
        <f>COUNTIF('Multi-source evaluation'!B:B,Coverage!B69)/5</f>
        <v>0.6</v>
      </c>
      <c r="D69" s="16"/>
      <c r="E69" s="80">
        <f>AVERAGEIF('Multi-source evaluation'!$B:$B,$B69,'Multi-source evaluation'!E:E)</f>
        <v>0.33333333333333331</v>
      </c>
      <c r="F69" s="80">
        <f>AVERAGEIF('Multi-source evaluation'!$B:$B,$B69,'Multi-source evaluation'!F:F)</f>
        <v>0</v>
      </c>
      <c r="G69" s="80">
        <f>AVERAGEIF('Multi-source evaluation'!$B:$B,$B69,'Multi-source evaluation'!G:G)</f>
        <v>0</v>
      </c>
      <c r="H69" s="80">
        <f>AVERAGEIF('Multi-source evaluation'!$B:$B,$B69,'Multi-source evaluation'!H:H)</f>
        <v>0</v>
      </c>
      <c r="I69" s="80">
        <f>AVERAGEIF('Multi-source evaluation'!$B:$B,$B69,'Multi-source evaluation'!I:I)</f>
        <v>0</v>
      </c>
      <c r="J69" s="80">
        <f>AVERAGEIF('Multi-source evaluation'!$B:$B,$B69,'Multi-source evaluation'!J:J)</f>
        <v>0</v>
      </c>
      <c r="K69" s="80">
        <f>AVERAGEIF('Multi-source evaluation'!$B:$B,$B69,'Multi-source evaluation'!K:K)</f>
        <v>0</v>
      </c>
      <c r="L69" s="80">
        <f>AVERAGEIF('Multi-source evaluation'!$B:$B,$B69,'Multi-source evaluation'!L:L)</f>
        <v>0</v>
      </c>
      <c r="M69" s="80">
        <f>AVERAGEIF('Multi-source evaluation'!$B:$B,$B69,'Multi-source evaluation'!M:M)</f>
        <v>0.33333333333333331</v>
      </c>
      <c r="N69" s="80">
        <f>AVERAGEIF('Multi-source evaluation'!$B:$B,$B69,'Multi-source evaluation'!N:N)</f>
        <v>0</v>
      </c>
      <c r="O69" s="80">
        <f>AVERAGEIF('Multi-source evaluation'!$B:$B,$B69,'Multi-source evaluation'!O:O)</f>
        <v>0</v>
      </c>
      <c r="P69" s="80">
        <f>AVERAGEIF('Multi-source evaluation'!$B:$B,$B69,'Multi-source evaluation'!P:P)</f>
        <v>0</v>
      </c>
      <c r="Q69" s="80">
        <f>AVERAGEIF('Multi-source evaluation'!$B:$B,$B69,'Multi-source evaluation'!Q:Q)</f>
        <v>0</v>
      </c>
      <c r="R69" s="80">
        <f>AVERAGEIF('Multi-source evaluation'!$B:$B,$B69,'Multi-source evaluation'!R:R)</f>
        <v>3</v>
      </c>
      <c r="S69" s="80">
        <f>AVERAGEIF('Multi-source evaluation'!$B:$B,$B69,'Multi-source evaluation'!S:S)</f>
        <v>0</v>
      </c>
    </row>
    <row r="70" spans="1:19">
      <c r="A70" s="60" t="s">
        <v>143</v>
      </c>
      <c r="B70" s="60" t="s">
        <v>102</v>
      </c>
      <c r="C70" s="61">
        <f>COUNTIF('Multi-source evaluation'!B:B,Coverage!B70)/5</f>
        <v>7.2</v>
      </c>
      <c r="D70" s="16"/>
      <c r="E70" s="80">
        <f>AVERAGEIF('Multi-source evaluation'!$B:$B,$B70,'Multi-source evaluation'!E:E)</f>
        <v>1.3333333333333333</v>
      </c>
      <c r="F70" s="80">
        <f>AVERAGEIF('Multi-source evaluation'!$B:$B,$B70,'Multi-source evaluation'!F:F)</f>
        <v>1.3548387096774193</v>
      </c>
      <c r="G70" s="80">
        <f>AVERAGEIF('Multi-source evaluation'!$B:$B,$B70,'Multi-source evaluation'!G:G)</f>
        <v>2.1111111111111112</v>
      </c>
      <c r="H70" s="80">
        <f>AVERAGEIF('Multi-source evaluation'!$B:$B,$B70,'Multi-source evaluation'!H:H)</f>
        <v>0.55555555555555558</v>
      </c>
      <c r="I70" s="80">
        <f>AVERAGEIF('Multi-source evaluation'!$B:$B,$B70,'Multi-source evaluation'!I:I)</f>
        <v>0</v>
      </c>
      <c r="J70" s="80">
        <f>AVERAGEIF('Multi-source evaluation'!$B:$B,$B70,'Multi-source evaluation'!J:J)</f>
        <v>0.22222222222222221</v>
      </c>
      <c r="K70" s="80">
        <f>AVERAGEIF('Multi-source evaluation'!$B:$B,$B70,'Multi-source evaluation'!K:K)</f>
        <v>3.1944444444444446</v>
      </c>
      <c r="L70" s="80">
        <f>AVERAGEIF('Multi-source evaluation'!$B:$B,$B70,'Multi-source evaluation'!L:L)</f>
        <v>2.125</v>
      </c>
      <c r="M70" s="80">
        <f>AVERAGEIF('Multi-source evaluation'!$B:$B,$B70,'Multi-source evaluation'!M:M)</f>
        <v>1.6944444444444444</v>
      </c>
      <c r="N70" s="80">
        <f>AVERAGEIF('Multi-source evaluation'!$B:$B,$B70,'Multi-source evaluation'!N:N)</f>
        <v>3.1388888888888888</v>
      </c>
      <c r="O70" s="80">
        <f>AVERAGEIF('Multi-source evaluation'!$B:$B,$B70,'Multi-source evaluation'!O:O)</f>
        <v>2.5</v>
      </c>
      <c r="P70" s="80">
        <f>AVERAGEIF('Multi-source evaluation'!$B:$B,$B70,'Multi-source evaluation'!P:P)</f>
        <v>1.6944444444444444</v>
      </c>
      <c r="Q70" s="80">
        <f>AVERAGEIF('Multi-source evaluation'!$B:$B,$B70,'Multi-source evaluation'!Q:Q)</f>
        <v>2.2222222222222223</v>
      </c>
      <c r="R70" s="80">
        <f>AVERAGEIF('Multi-source evaluation'!$B:$B,$B70,'Multi-source evaluation'!R:R)</f>
        <v>2.5833333333333335</v>
      </c>
      <c r="S70" s="80">
        <f>AVERAGEIF('Multi-source evaluation'!$B:$B,$B70,'Multi-source evaluation'!S:S)</f>
        <v>1.8333333333333333</v>
      </c>
    </row>
    <row r="72" spans="1:19">
      <c r="A72" s="60" t="s">
        <v>144</v>
      </c>
      <c r="B72" s="60" t="s">
        <v>16</v>
      </c>
      <c r="D72" s="16"/>
      <c r="E72" s="80">
        <f t="shared" ref="E72:S72" si="32">(E62*$C62+E67+$C67)/($C62+$C67)</f>
        <v>2.2674356539007978</v>
      </c>
      <c r="F72" s="80">
        <f t="shared" si="32"/>
        <v>2.3332086761406132</v>
      </c>
      <c r="G72" s="80">
        <f t="shared" si="32"/>
        <v>2.1647326822392268</v>
      </c>
      <c r="H72" s="80">
        <f t="shared" si="32"/>
        <v>0.86602445013186424</v>
      </c>
      <c r="I72" s="80">
        <f t="shared" si="32"/>
        <v>0.78453483689085779</v>
      </c>
      <c r="J72" s="80">
        <f t="shared" si="32"/>
        <v>0.90233588401127662</v>
      </c>
      <c r="K72" s="80">
        <f t="shared" si="32"/>
        <v>2.4020338300443012</v>
      </c>
      <c r="L72" s="80">
        <f t="shared" si="32"/>
        <v>2.7629883205799435</v>
      </c>
      <c r="M72" s="80">
        <f t="shared" si="32"/>
        <v>1.5371526379379781</v>
      </c>
      <c r="N72" s="80">
        <f t="shared" si="32"/>
        <v>2.4332460732984291</v>
      </c>
      <c r="O72" s="80">
        <f t="shared" si="32"/>
        <v>2.5767217076117599</v>
      </c>
      <c r="P72" s="80">
        <f t="shared" si="32"/>
        <v>2.634111961337092</v>
      </c>
      <c r="Q72" s="80">
        <f t="shared" si="32"/>
        <v>2.3053765606121623</v>
      </c>
      <c r="R72" s="80">
        <f t="shared" si="32"/>
        <v>2.9668747482883608</v>
      </c>
      <c r="S72" s="80">
        <f t="shared" si="32"/>
        <v>2.00130890052356</v>
      </c>
    </row>
    <row r="73" spans="1:19">
      <c r="A73" s="60" t="s">
        <v>144</v>
      </c>
      <c r="B73" s="60" t="s">
        <v>31</v>
      </c>
      <c r="D73" s="16"/>
      <c r="E73" s="80">
        <f t="shared" ref="E73:S73" si="33">(E63*$C63+E68+$C68)/($C63+$C68)</f>
        <v>1.3611111111111109</v>
      </c>
      <c r="F73" s="80">
        <f t="shared" si="33"/>
        <v>1.1213304924242422</v>
      </c>
      <c r="G73" s="80">
        <f t="shared" si="33"/>
        <v>1.3116861979166665</v>
      </c>
      <c r="H73" s="80">
        <f t="shared" si="33"/>
        <v>0.39086914062499994</v>
      </c>
      <c r="I73" s="80">
        <f t="shared" si="33"/>
        <v>0.37499999999999994</v>
      </c>
      <c r="J73" s="80">
        <f t="shared" si="33"/>
        <v>0.5458984375</v>
      </c>
      <c r="K73" s="80">
        <f t="shared" si="33"/>
        <v>1.603841145833333</v>
      </c>
      <c r="L73" s="80">
        <f t="shared" si="33"/>
        <v>1.1305338541666665</v>
      </c>
      <c r="M73" s="80">
        <f t="shared" si="33"/>
        <v>1.181477864583333</v>
      </c>
      <c r="N73" s="80">
        <f t="shared" si="33"/>
        <v>1.492757161458333</v>
      </c>
      <c r="O73" s="80">
        <f t="shared" si="33"/>
        <v>1.2054850260416665</v>
      </c>
      <c r="P73" s="80">
        <f t="shared" si="33"/>
        <v>1.8141276041666667</v>
      </c>
      <c r="Q73" s="80">
        <f t="shared" si="33"/>
        <v>1.457356770833333</v>
      </c>
      <c r="R73" s="80">
        <f t="shared" si="33"/>
        <v>1.733642578125</v>
      </c>
      <c r="S73" s="80">
        <f t="shared" si="33"/>
        <v>0.80568910256410242</v>
      </c>
    </row>
    <row r="74" spans="1:19">
      <c r="A74" s="60" t="s">
        <v>144</v>
      </c>
      <c r="B74" s="60" t="s">
        <v>96</v>
      </c>
      <c r="D74" s="16"/>
      <c r="E74" s="80">
        <f t="shared" ref="E74:S74" si="34">(E64*$C64+E69+$C69)/($C64+$C69)</f>
        <v>0.20289855072463769</v>
      </c>
      <c r="F74" s="80">
        <f t="shared" si="34"/>
        <v>0.13043478260869565</v>
      </c>
      <c r="G74" s="80">
        <f t="shared" si="34"/>
        <v>0.13043478260869565</v>
      </c>
      <c r="H74" s="80">
        <f t="shared" si="34"/>
        <v>0.13043478260869565</v>
      </c>
      <c r="I74" s="80">
        <f t="shared" si="34"/>
        <v>0.13043478260869565</v>
      </c>
      <c r="J74" s="80">
        <f t="shared" si="34"/>
        <v>1</v>
      </c>
      <c r="K74" s="80">
        <f t="shared" si="34"/>
        <v>0.34782608695652178</v>
      </c>
      <c r="L74" s="80">
        <f t="shared" si="34"/>
        <v>0.13043478260869565</v>
      </c>
      <c r="M74" s="80">
        <f t="shared" si="34"/>
        <v>1.2898550724637681</v>
      </c>
      <c r="N74" s="80">
        <f t="shared" si="34"/>
        <v>0.34782608695652178</v>
      </c>
      <c r="O74" s="80">
        <f t="shared" si="34"/>
        <v>2.0869565217391304</v>
      </c>
      <c r="P74" s="80">
        <f t="shared" si="34"/>
        <v>0.13043478260869565</v>
      </c>
      <c r="Q74" s="80">
        <f t="shared" si="34"/>
        <v>0.13043478260869565</v>
      </c>
      <c r="R74" s="80">
        <f t="shared" si="34"/>
        <v>0.78260869565217395</v>
      </c>
      <c r="S74" s="80">
        <f t="shared" si="34"/>
        <v>0.13043478260869565</v>
      </c>
    </row>
    <row r="75" spans="1:19">
      <c r="A75" s="60" t="s">
        <v>144</v>
      </c>
      <c r="B75" s="60" t="s">
        <v>102</v>
      </c>
      <c r="D75" s="16"/>
      <c r="E75" s="80">
        <f t="shared" ref="E75:S75" si="35">(E65*$C65+E70+$C70)/($C65+$C70)</f>
        <v>0.64646464646464652</v>
      </c>
      <c r="F75" s="80">
        <f t="shared" si="35"/>
        <v>2.2390029325513199</v>
      </c>
      <c r="G75" s="80">
        <f t="shared" si="35"/>
        <v>1.8417508417508417</v>
      </c>
      <c r="H75" s="80">
        <f t="shared" si="35"/>
        <v>0.73905723905723919</v>
      </c>
      <c r="I75" s="80">
        <f t="shared" si="35"/>
        <v>0.54545454545454553</v>
      </c>
      <c r="J75" s="80">
        <f t="shared" si="35"/>
        <v>0.56228956228956239</v>
      </c>
      <c r="K75" s="80">
        <f t="shared" si="35"/>
        <v>1.848063973063973</v>
      </c>
      <c r="L75" s="80">
        <f t="shared" si="35"/>
        <v>2.8276515151515156</v>
      </c>
      <c r="M75" s="80">
        <f t="shared" si="35"/>
        <v>1.4313973063973067</v>
      </c>
      <c r="N75" s="80">
        <f t="shared" si="35"/>
        <v>2.525673400673401</v>
      </c>
      <c r="O75" s="80">
        <f t="shared" si="35"/>
        <v>2.3257575757575757</v>
      </c>
      <c r="P75" s="80">
        <f t="shared" si="35"/>
        <v>1.582912457912458</v>
      </c>
      <c r="Q75" s="80">
        <f t="shared" si="35"/>
        <v>2.1531986531986531</v>
      </c>
      <c r="R75" s="80">
        <f t="shared" si="35"/>
        <v>2.029040404040404</v>
      </c>
      <c r="S75" s="80">
        <f t="shared" si="35"/>
        <v>2.047979797979798</v>
      </c>
    </row>
  </sheetData>
  <conditionalFormatting sqref="E1:F1 H1:T1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S9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:S14 E16:S18 E1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0:S27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:S30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:T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1:T14 T16:T18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0:T2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7:S3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8:S38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:S4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3:S4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4:S4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6:S4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:S3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9:S5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3:S5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7:S5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2:S6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7:S70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2:S7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5:T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2:S34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1"/>
  <sheetViews>
    <sheetView topLeftCell="D1" workbookViewId="0">
      <selection activeCell="D25" sqref="D25"/>
    </sheetView>
  </sheetViews>
  <sheetFormatPr baseColWidth="10" defaultColWidth="8.83203125" defaultRowHeight="16"/>
  <cols>
    <col min="1" max="1" width="5.6640625" style="105" hidden="1" customWidth="1"/>
    <col min="2" max="2" width="43.33203125" style="106" hidden="1" customWidth="1"/>
    <col min="3" max="3" width="38.6640625" style="107" hidden="1" customWidth="1"/>
    <col min="4" max="4" width="29.6640625" style="107" customWidth="1"/>
    <col min="5" max="19" width="6.1640625" style="108" customWidth="1"/>
    <col min="20" max="20" width="6.1640625" style="51" customWidth="1"/>
    <col min="21" max="16384" width="8.83203125" style="108"/>
  </cols>
  <sheetData>
    <row r="1" spans="1:20" ht="115.5" customHeight="1" thickBot="1">
      <c r="B1" s="126" t="s">
        <v>147</v>
      </c>
      <c r="C1" s="127"/>
      <c r="D1" s="128" t="s">
        <v>147</v>
      </c>
      <c r="E1" s="132" t="s">
        <v>104</v>
      </c>
      <c r="F1" s="133" t="s">
        <v>3</v>
      </c>
      <c r="G1" s="133" t="s">
        <v>138</v>
      </c>
      <c r="H1" s="133" t="s">
        <v>103</v>
      </c>
      <c r="I1" s="133" t="s">
        <v>117</v>
      </c>
      <c r="J1" s="133" t="s">
        <v>105</v>
      </c>
      <c r="K1" s="133" t="s">
        <v>4</v>
      </c>
      <c r="L1" s="133" t="s">
        <v>106</v>
      </c>
      <c r="M1" s="133" t="s">
        <v>107</v>
      </c>
      <c r="N1" s="133" t="s">
        <v>5</v>
      </c>
      <c r="O1" s="133" t="s">
        <v>108</v>
      </c>
      <c r="P1" s="133" t="s">
        <v>2</v>
      </c>
      <c r="Q1" s="133" t="s">
        <v>42</v>
      </c>
      <c r="R1" s="133" t="s">
        <v>1</v>
      </c>
      <c r="S1" s="134" t="s">
        <v>6</v>
      </c>
      <c r="T1" s="135" t="s">
        <v>190</v>
      </c>
    </row>
    <row r="2" spans="1:20" ht="17">
      <c r="A2" s="136"/>
      <c r="B2" s="109" t="s">
        <v>148</v>
      </c>
      <c r="D2" s="110" t="s">
        <v>191</v>
      </c>
      <c r="E2" s="137">
        <v>0</v>
      </c>
      <c r="F2" s="138">
        <v>0</v>
      </c>
      <c r="G2" s="138">
        <v>1</v>
      </c>
      <c r="H2" s="138">
        <v>0</v>
      </c>
      <c r="I2" s="138">
        <v>1</v>
      </c>
      <c r="J2" s="138">
        <v>0</v>
      </c>
      <c r="K2" s="138">
        <v>0.5</v>
      </c>
      <c r="L2" s="138">
        <v>1</v>
      </c>
      <c r="M2" s="138">
        <v>0</v>
      </c>
      <c r="N2" s="138">
        <v>1</v>
      </c>
      <c r="O2" s="138">
        <v>0</v>
      </c>
      <c r="P2" s="138">
        <v>1</v>
      </c>
      <c r="Q2" s="138">
        <v>1</v>
      </c>
      <c r="R2" s="138">
        <v>1</v>
      </c>
      <c r="S2" s="139">
        <v>1</v>
      </c>
      <c r="T2" s="52">
        <f>SUM(E2:S2)</f>
        <v>8.5</v>
      </c>
    </row>
    <row r="3" spans="1:20" ht="17">
      <c r="A3" s="136"/>
      <c r="B3" s="111" t="s">
        <v>149</v>
      </c>
      <c r="D3" s="112" t="s">
        <v>192</v>
      </c>
      <c r="E3" s="140">
        <v>0</v>
      </c>
      <c r="F3" s="141">
        <v>1</v>
      </c>
      <c r="G3" s="141">
        <v>1</v>
      </c>
      <c r="H3" s="141">
        <v>1</v>
      </c>
      <c r="I3" s="141">
        <v>1</v>
      </c>
      <c r="J3" s="141">
        <v>0</v>
      </c>
      <c r="K3" s="141">
        <v>1</v>
      </c>
      <c r="L3" s="141">
        <v>1</v>
      </c>
      <c r="M3" s="141">
        <v>1</v>
      </c>
      <c r="N3" s="141">
        <v>1</v>
      </c>
      <c r="O3" s="141">
        <v>0</v>
      </c>
      <c r="P3" s="141">
        <v>0</v>
      </c>
      <c r="Q3" s="141">
        <v>1</v>
      </c>
      <c r="R3" s="141">
        <v>1</v>
      </c>
      <c r="S3" s="142">
        <v>0</v>
      </c>
      <c r="T3" s="53">
        <f t="shared" ref="T3:T7" si="0">SUM(E3:S3)</f>
        <v>10</v>
      </c>
    </row>
    <row r="4" spans="1:20" ht="17">
      <c r="A4" s="136"/>
      <c r="B4" s="111" t="s">
        <v>150</v>
      </c>
      <c r="D4" s="112" t="s">
        <v>193</v>
      </c>
      <c r="E4" s="140">
        <v>0</v>
      </c>
      <c r="F4" s="141">
        <v>0</v>
      </c>
      <c r="G4" s="141">
        <v>1</v>
      </c>
      <c r="H4" s="141">
        <v>0</v>
      </c>
      <c r="I4" s="141">
        <v>1</v>
      </c>
      <c r="J4" s="141">
        <v>1</v>
      </c>
      <c r="K4" s="141">
        <v>1</v>
      </c>
      <c r="L4" s="141">
        <v>0</v>
      </c>
      <c r="M4" s="141">
        <v>0</v>
      </c>
      <c r="N4" s="141">
        <v>1</v>
      </c>
      <c r="O4" s="141">
        <v>1</v>
      </c>
      <c r="P4" s="141">
        <v>1</v>
      </c>
      <c r="Q4" s="141">
        <v>1</v>
      </c>
      <c r="R4" s="141">
        <v>1</v>
      </c>
      <c r="S4" s="142">
        <v>1</v>
      </c>
      <c r="T4" s="53">
        <f t="shared" si="0"/>
        <v>10</v>
      </c>
    </row>
    <row r="5" spans="1:20" ht="17">
      <c r="A5" s="136"/>
      <c r="B5" s="111" t="s">
        <v>151</v>
      </c>
      <c r="D5" s="112" t="s">
        <v>194</v>
      </c>
      <c r="E5" s="140">
        <v>1</v>
      </c>
      <c r="F5" s="141">
        <v>0</v>
      </c>
      <c r="G5" s="141">
        <v>1</v>
      </c>
      <c r="H5" s="141">
        <v>0</v>
      </c>
      <c r="I5" s="141">
        <v>1</v>
      </c>
      <c r="J5" s="141">
        <v>1</v>
      </c>
      <c r="K5" s="141">
        <v>1</v>
      </c>
      <c r="L5" s="141">
        <v>1</v>
      </c>
      <c r="M5" s="141">
        <v>0</v>
      </c>
      <c r="N5" s="141">
        <v>1</v>
      </c>
      <c r="O5" s="141">
        <v>1</v>
      </c>
      <c r="P5" s="141">
        <v>1</v>
      </c>
      <c r="Q5" s="141">
        <v>1</v>
      </c>
      <c r="R5" s="141">
        <v>1</v>
      </c>
      <c r="S5" s="142">
        <v>1</v>
      </c>
      <c r="T5" s="53">
        <f t="shared" si="0"/>
        <v>12</v>
      </c>
    </row>
    <row r="6" spans="1:20" ht="17">
      <c r="A6" s="136"/>
      <c r="B6" s="111" t="s">
        <v>152</v>
      </c>
      <c r="D6" s="112" t="s">
        <v>195</v>
      </c>
      <c r="E6" s="140">
        <v>0</v>
      </c>
      <c r="F6" s="141">
        <v>1</v>
      </c>
      <c r="G6" s="141">
        <v>1</v>
      </c>
      <c r="H6" s="141">
        <v>1</v>
      </c>
      <c r="I6" s="141">
        <v>1</v>
      </c>
      <c r="J6" s="141">
        <v>0</v>
      </c>
      <c r="K6" s="141">
        <v>0</v>
      </c>
      <c r="L6" s="141">
        <v>1</v>
      </c>
      <c r="M6" s="141">
        <v>1</v>
      </c>
      <c r="N6" s="141">
        <v>1</v>
      </c>
      <c r="O6" s="141">
        <v>1</v>
      </c>
      <c r="P6" s="141">
        <v>1</v>
      </c>
      <c r="Q6" s="141">
        <v>1</v>
      </c>
      <c r="R6" s="141">
        <v>1</v>
      </c>
      <c r="S6" s="142">
        <v>1</v>
      </c>
      <c r="T6" s="53">
        <f t="shared" si="0"/>
        <v>12</v>
      </c>
    </row>
    <row r="7" spans="1:20" ht="18" thickBot="1">
      <c r="B7" s="113" t="s">
        <v>153</v>
      </c>
      <c r="D7" s="114" t="s">
        <v>196</v>
      </c>
      <c r="E7" s="143">
        <v>1</v>
      </c>
      <c r="F7" s="144">
        <v>1</v>
      </c>
      <c r="G7" s="144">
        <v>1</v>
      </c>
      <c r="H7" s="144">
        <v>0</v>
      </c>
      <c r="I7" s="144">
        <v>1</v>
      </c>
      <c r="J7" s="144">
        <v>1</v>
      </c>
      <c r="K7" s="144">
        <v>1</v>
      </c>
      <c r="L7" s="144">
        <v>1</v>
      </c>
      <c r="M7" s="144">
        <v>0</v>
      </c>
      <c r="N7" s="144">
        <v>1</v>
      </c>
      <c r="O7" s="144">
        <v>1</v>
      </c>
      <c r="P7" s="144">
        <v>1</v>
      </c>
      <c r="Q7" s="144">
        <v>1</v>
      </c>
      <c r="R7" s="144">
        <v>1</v>
      </c>
      <c r="S7" s="145">
        <v>1</v>
      </c>
      <c r="T7" s="54">
        <f t="shared" si="0"/>
        <v>13</v>
      </c>
    </row>
    <row r="8" spans="1:20" ht="18" thickBot="1">
      <c r="B8" s="115" t="s">
        <v>190</v>
      </c>
      <c r="C8" s="116"/>
      <c r="D8" s="117" t="s">
        <v>190</v>
      </c>
      <c r="E8" s="146">
        <f t="shared" ref="E8:S8" si="1">SUM(E2:E7)</f>
        <v>2</v>
      </c>
      <c r="F8" s="147">
        <f t="shared" si="1"/>
        <v>3</v>
      </c>
      <c r="G8" s="147">
        <f t="shared" si="1"/>
        <v>6</v>
      </c>
      <c r="H8" s="147">
        <f t="shared" si="1"/>
        <v>2</v>
      </c>
      <c r="I8" s="147">
        <f t="shared" si="1"/>
        <v>6</v>
      </c>
      <c r="J8" s="147">
        <f t="shared" si="1"/>
        <v>3</v>
      </c>
      <c r="K8" s="147">
        <f t="shared" si="1"/>
        <v>4.5</v>
      </c>
      <c r="L8" s="147">
        <f t="shared" si="1"/>
        <v>5</v>
      </c>
      <c r="M8" s="147">
        <f t="shared" si="1"/>
        <v>2</v>
      </c>
      <c r="N8" s="147">
        <f t="shared" si="1"/>
        <v>6</v>
      </c>
      <c r="O8" s="147">
        <f t="shared" si="1"/>
        <v>4</v>
      </c>
      <c r="P8" s="147">
        <f t="shared" si="1"/>
        <v>5</v>
      </c>
      <c r="Q8" s="147">
        <f t="shared" si="1"/>
        <v>6</v>
      </c>
      <c r="R8" s="147">
        <f t="shared" si="1"/>
        <v>6</v>
      </c>
      <c r="S8" s="148">
        <f t="shared" si="1"/>
        <v>5</v>
      </c>
      <c r="T8" s="55" t="s">
        <v>223</v>
      </c>
    </row>
    <row r="9" spans="1:20" ht="17" thickBot="1"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</row>
    <row r="10" spans="1:20" ht="115.5" customHeight="1" thickBot="1">
      <c r="B10" s="115" t="s">
        <v>197</v>
      </c>
      <c r="C10" s="116"/>
      <c r="D10" s="117" t="s">
        <v>197</v>
      </c>
      <c r="E10" s="132" t="s">
        <v>104</v>
      </c>
      <c r="F10" s="133" t="s">
        <v>3</v>
      </c>
      <c r="G10" s="133" t="s">
        <v>138</v>
      </c>
      <c r="H10" s="133" t="s">
        <v>103</v>
      </c>
      <c r="I10" s="133" t="s">
        <v>117</v>
      </c>
      <c r="J10" s="133" t="s">
        <v>105</v>
      </c>
      <c r="K10" s="133" t="s">
        <v>4</v>
      </c>
      <c r="L10" s="133" t="s">
        <v>106</v>
      </c>
      <c r="M10" s="133" t="s">
        <v>107</v>
      </c>
      <c r="N10" s="133" t="s">
        <v>5</v>
      </c>
      <c r="O10" s="133" t="s">
        <v>108</v>
      </c>
      <c r="P10" s="133" t="s">
        <v>2</v>
      </c>
      <c r="Q10" s="133" t="s">
        <v>42</v>
      </c>
      <c r="R10" s="133" t="s">
        <v>1</v>
      </c>
      <c r="S10" s="134" t="s">
        <v>6</v>
      </c>
      <c r="T10" s="135" t="s">
        <v>190</v>
      </c>
    </row>
    <row r="11" spans="1:20" ht="17">
      <c r="A11" s="136"/>
      <c r="B11" s="109" t="s">
        <v>154</v>
      </c>
      <c r="D11" s="110" t="s">
        <v>198</v>
      </c>
      <c r="E11" s="137">
        <v>1</v>
      </c>
      <c r="F11" s="138">
        <v>0</v>
      </c>
      <c r="G11" s="138">
        <v>1</v>
      </c>
      <c r="H11" s="138">
        <v>0</v>
      </c>
      <c r="I11" s="138">
        <v>1</v>
      </c>
      <c r="J11" s="138">
        <v>1</v>
      </c>
      <c r="K11" s="138">
        <v>1</v>
      </c>
      <c r="L11" s="138">
        <v>1</v>
      </c>
      <c r="M11" s="138">
        <v>1</v>
      </c>
      <c r="N11" s="138">
        <v>1</v>
      </c>
      <c r="O11" s="138">
        <v>1</v>
      </c>
      <c r="P11" s="138">
        <v>1</v>
      </c>
      <c r="Q11" s="138">
        <v>1</v>
      </c>
      <c r="R11" s="138">
        <v>1</v>
      </c>
      <c r="S11" s="139">
        <v>1</v>
      </c>
      <c r="T11" s="52">
        <f>SUM(E11:S11)</f>
        <v>13</v>
      </c>
    </row>
    <row r="12" spans="1:20" ht="17">
      <c r="A12" s="136"/>
      <c r="B12" s="111" t="s">
        <v>155</v>
      </c>
      <c r="D12" s="112" t="s">
        <v>199</v>
      </c>
      <c r="E12" s="140">
        <v>1</v>
      </c>
      <c r="F12" s="141">
        <v>0</v>
      </c>
      <c r="G12" s="141">
        <v>1</v>
      </c>
      <c r="H12" s="141">
        <v>0</v>
      </c>
      <c r="I12" s="141">
        <v>1</v>
      </c>
      <c r="J12" s="141">
        <v>1</v>
      </c>
      <c r="K12" s="141">
        <v>1</v>
      </c>
      <c r="L12" s="141">
        <v>1</v>
      </c>
      <c r="M12" s="141">
        <v>0</v>
      </c>
      <c r="N12" s="141">
        <v>1</v>
      </c>
      <c r="O12" s="141">
        <v>1</v>
      </c>
      <c r="P12" s="141">
        <v>1</v>
      </c>
      <c r="Q12" s="141">
        <v>1</v>
      </c>
      <c r="R12" s="141">
        <v>1</v>
      </c>
      <c r="S12" s="142">
        <v>1</v>
      </c>
      <c r="T12" s="53">
        <f t="shared" ref="T12:T19" si="2">SUM(E12:S12)</f>
        <v>12</v>
      </c>
    </row>
    <row r="13" spans="1:20" ht="17">
      <c r="A13" s="136"/>
      <c r="B13" s="111" t="s">
        <v>156</v>
      </c>
      <c r="D13" s="112" t="s">
        <v>200</v>
      </c>
      <c r="E13" s="140">
        <v>1</v>
      </c>
      <c r="F13" s="141">
        <v>0</v>
      </c>
      <c r="G13" s="141">
        <v>0</v>
      </c>
      <c r="H13" s="141">
        <v>1</v>
      </c>
      <c r="I13" s="141">
        <v>1</v>
      </c>
      <c r="J13" s="141">
        <v>1</v>
      </c>
      <c r="K13" s="141">
        <v>1</v>
      </c>
      <c r="L13" s="141">
        <v>1</v>
      </c>
      <c r="M13" s="141">
        <v>1</v>
      </c>
      <c r="N13" s="141">
        <v>1</v>
      </c>
      <c r="O13" s="141">
        <v>1</v>
      </c>
      <c r="P13" s="141">
        <v>1</v>
      </c>
      <c r="Q13" s="141">
        <v>1</v>
      </c>
      <c r="R13" s="141">
        <v>1</v>
      </c>
      <c r="S13" s="142">
        <v>1</v>
      </c>
      <c r="T13" s="53">
        <f t="shared" si="2"/>
        <v>13</v>
      </c>
    </row>
    <row r="14" spans="1:20" ht="17">
      <c r="A14" s="136"/>
      <c r="B14" s="111" t="s">
        <v>157</v>
      </c>
      <c r="D14" s="112" t="s">
        <v>201</v>
      </c>
      <c r="E14" s="140">
        <v>0</v>
      </c>
      <c r="F14" s="141">
        <v>0</v>
      </c>
      <c r="G14" s="141">
        <v>1</v>
      </c>
      <c r="H14" s="141">
        <v>0</v>
      </c>
      <c r="I14" s="141">
        <v>1</v>
      </c>
      <c r="J14" s="141">
        <v>0</v>
      </c>
      <c r="K14" s="141">
        <v>1</v>
      </c>
      <c r="L14" s="141">
        <v>1</v>
      </c>
      <c r="M14" s="141">
        <v>1</v>
      </c>
      <c r="N14" s="141">
        <v>1</v>
      </c>
      <c r="O14" s="141">
        <v>1</v>
      </c>
      <c r="P14" s="141">
        <v>1</v>
      </c>
      <c r="Q14" s="141">
        <v>1</v>
      </c>
      <c r="R14" s="141">
        <v>1</v>
      </c>
      <c r="S14" s="142">
        <v>1</v>
      </c>
      <c r="T14" s="53">
        <f t="shared" si="2"/>
        <v>11</v>
      </c>
    </row>
    <row r="15" spans="1:20" ht="17">
      <c r="A15" s="136"/>
      <c r="B15" s="111" t="s">
        <v>158</v>
      </c>
      <c r="D15" s="112" t="s">
        <v>202</v>
      </c>
      <c r="E15" s="140">
        <v>0</v>
      </c>
      <c r="F15" s="141">
        <v>0</v>
      </c>
      <c r="G15" s="141">
        <v>0</v>
      </c>
      <c r="H15" s="141">
        <v>1</v>
      </c>
      <c r="I15" s="141">
        <v>1</v>
      </c>
      <c r="J15" s="141">
        <v>0</v>
      </c>
      <c r="K15" s="141">
        <v>0.5</v>
      </c>
      <c r="L15" s="141">
        <v>0</v>
      </c>
      <c r="M15" s="141">
        <v>0</v>
      </c>
      <c r="N15" s="141">
        <v>1</v>
      </c>
      <c r="O15" s="141">
        <v>0</v>
      </c>
      <c r="P15" s="141">
        <v>0</v>
      </c>
      <c r="Q15" s="141">
        <v>0</v>
      </c>
      <c r="R15" s="141">
        <v>1</v>
      </c>
      <c r="S15" s="142">
        <v>0</v>
      </c>
      <c r="T15" s="53">
        <f t="shared" si="2"/>
        <v>4.5</v>
      </c>
    </row>
    <row r="16" spans="1:20" ht="17">
      <c r="A16" s="136"/>
      <c r="B16" s="111" t="s">
        <v>159</v>
      </c>
      <c r="D16" s="112" t="s">
        <v>203</v>
      </c>
      <c r="E16" s="140">
        <v>0</v>
      </c>
      <c r="F16" s="141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  <c r="M16" s="141">
        <v>0</v>
      </c>
      <c r="N16" s="141">
        <v>0</v>
      </c>
      <c r="O16" s="141">
        <v>0</v>
      </c>
      <c r="P16" s="141">
        <v>0</v>
      </c>
      <c r="Q16" s="141">
        <v>0</v>
      </c>
      <c r="R16" s="141">
        <v>1</v>
      </c>
      <c r="S16" s="142">
        <v>0</v>
      </c>
      <c r="T16" s="53">
        <f t="shared" si="2"/>
        <v>1</v>
      </c>
    </row>
    <row r="17" spans="1:20" ht="17" customHeight="1">
      <c r="B17" s="111" t="s">
        <v>160</v>
      </c>
      <c r="D17" s="112" t="s">
        <v>204</v>
      </c>
      <c r="E17" s="140">
        <v>1</v>
      </c>
      <c r="F17" s="141">
        <v>0</v>
      </c>
      <c r="G17" s="141">
        <v>1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  <c r="M17" s="141">
        <v>0</v>
      </c>
      <c r="N17" s="141">
        <v>1</v>
      </c>
      <c r="O17" s="141">
        <v>0</v>
      </c>
      <c r="P17" s="141">
        <v>1</v>
      </c>
      <c r="Q17" s="141">
        <v>1</v>
      </c>
      <c r="R17" s="141">
        <v>0</v>
      </c>
      <c r="S17" s="142">
        <v>0</v>
      </c>
      <c r="T17" s="53">
        <f t="shared" si="2"/>
        <v>5</v>
      </c>
    </row>
    <row r="18" spans="1:20" ht="17">
      <c r="B18" s="111" t="s">
        <v>161</v>
      </c>
      <c r="D18" s="112" t="s">
        <v>205</v>
      </c>
      <c r="E18" s="140">
        <v>1</v>
      </c>
      <c r="F18" s="141">
        <v>0</v>
      </c>
      <c r="G18" s="141">
        <v>1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  <c r="M18" s="141">
        <v>0</v>
      </c>
      <c r="N18" s="141">
        <v>1</v>
      </c>
      <c r="O18" s="141">
        <v>1</v>
      </c>
      <c r="P18" s="141">
        <v>1</v>
      </c>
      <c r="Q18" s="141">
        <v>1</v>
      </c>
      <c r="R18" s="141">
        <v>1</v>
      </c>
      <c r="S18" s="142">
        <v>1</v>
      </c>
      <c r="T18" s="53">
        <f t="shared" si="2"/>
        <v>8</v>
      </c>
    </row>
    <row r="19" spans="1:20" ht="18" thickBot="1">
      <c r="B19" s="113" t="s">
        <v>162</v>
      </c>
      <c r="D19" s="114" t="s">
        <v>206</v>
      </c>
      <c r="E19" s="143">
        <v>0</v>
      </c>
      <c r="F19" s="144">
        <v>1</v>
      </c>
      <c r="G19" s="144">
        <v>1</v>
      </c>
      <c r="H19" s="144">
        <v>1</v>
      </c>
      <c r="I19" s="144">
        <v>1</v>
      </c>
      <c r="J19" s="144">
        <v>0</v>
      </c>
      <c r="K19" s="144">
        <v>1</v>
      </c>
      <c r="L19" s="144">
        <v>1</v>
      </c>
      <c r="M19" s="144">
        <v>0</v>
      </c>
      <c r="N19" s="144">
        <v>1</v>
      </c>
      <c r="O19" s="144">
        <v>1</v>
      </c>
      <c r="P19" s="144">
        <v>1</v>
      </c>
      <c r="Q19" s="144">
        <v>0</v>
      </c>
      <c r="R19" s="144">
        <v>1</v>
      </c>
      <c r="S19" s="145">
        <v>1</v>
      </c>
      <c r="T19" s="54">
        <f t="shared" si="2"/>
        <v>11</v>
      </c>
    </row>
    <row r="20" spans="1:20" ht="18" thickBot="1">
      <c r="B20" s="115" t="s">
        <v>190</v>
      </c>
      <c r="C20" s="116"/>
      <c r="D20" s="117" t="s">
        <v>190</v>
      </c>
      <c r="E20" s="56">
        <f t="shared" ref="E20:S20" si="3">SUM(E11:E19)</f>
        <v>5</v>
      </c>
      <c r="F20" s="57">
        <f t="shared" si="3"/>
        <v>1</v>
      </c>
      <c r="G20" s="57">
        <f t="shared" si="3"/>
        <v>6</v>
      </c>
      <c r="H20" s="57">
        <f t="shared" si="3"/>
        <v>3</v>
      </c>
      <c r="I20" s="57">
        <f t="shared" si="3"/>
        <v>6</v>
      </c>
      <c r="J20" s="57">
        <f t="shared" si="3"/>
        <v>3</v>
      </c>
      <c r="K20" s="57">
        <f t="shared" si="3"/>
        <v>5.5</v>
      </c>
      <c r="L20" s="57">
        <f t="shared" si="3"/>
        <v>5</v>
      </c>
      <c r="M20" s="57">
        <f t="shared" si="3"/>
        <v>3</v>
      </c>
      <c r="N20" s="57">
        <f t="shared" si="3"/>
        <v>8</v>
      </c>
      <c r="O20" s="57">
        <f t="shared" si="3"/>
        <v>6</v>
      </c>
      <c r="P20" s="57">
        <f t="shared" si="3"/>
        <v>7</v>
      </c>
      <c r="Q20" s="57">
        <f t="shared" si="3"/>
        <v>6</v>
      </c>
      <c r="R20" s="57">
        <f t="shared" si="3"/>
        <v>8</v>
      </c>
      <c r="S20" s="58">
        <f t="shared" si="3"/>
        <v>6</v>
      </c>
      <c r="T20" s="55" t="s">
        <v>224</v>
      </c>
    </row>
    <row r="21" spans="1:20" ht="17" thickBot="1"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</row>
    <row r="22" spans="1:20" ht="115.5" customHeight="1" thickBot="1">
      <c r="B22" s="129" t="s">
        <v>163</v>
      </c>
      <c r="C22" s="130"/>
      <c r="D22" s="131" t="s">
        <v>230</v>
      </c>
      <c r="E22" s="132" t="s">
        <v>104</v>
      </c>
      <c r="F22" s="133" t="s">
        <v>3</v>
      </c>
      <c r="G22" s="133" t="s">
        <v>138</v>
      </c>
      <c r="H22" s="133" t="s">
        <v>103</v>
      </c>
      <c r="I22" s="133" t="s">
        <v>117</v>
      </c>
      <c r="J22" s="133" t="s">
        <v>105</v>
      </c>
      <c r="K22" s="133" t="s">
        <v>4</v>
      </c>
      <c r="L22" s="133" t="s">
        <v>106</v>
      </c>
      <c r="M22" s="133" t="s">
        <v>107</v>
      </c>
      <c r="N22" s="133" t="s">
        <v>5</v>
      </c>
      <c r="O22" s="133" t="s">
        <v>108</v>
      </c>
      <c r="P22" s="133" t="s">
        <v>2</v>
      </c>
      <c r="Q22" s="133" t="s">
        <v>42</v>
      </c>
      <c r="R22" s="133" t="s">
        <v>1</v>
      </c>
      <c r="S22" s="134" t="s">
        <v>6</v>
      </c>
      <c r="T22" s="135" t="s">
        <v>190</v>
      </c>
    </row>
    <row r="23" spans="1:20" ht="17">
      <c r="A23" s="136"/>
      <c r="B23" s="118" t="s">
        <v>164</v>
      </c>
      <c r="C23" s="119"/>
      <c r="D23" s="120" t="s">
        <v>207</v>
      </c>
      <c r="E23" s="137">
        <v>0</v>
      </c>
      <c r="F23" s="138">
        <v>1</v>
      </c>
      <c r="G23" s="138">
        <v>1</v>
      </c>
      <c r="H23" s="138">
        <v>1</v>
      </c>
      <c r="I23" s="138">
        <v>0</v>
      </c>
      <c r="J23" s="138">
        <v>0</v>
      </c>
      <c r="K23" s="138">
        <v>1</v>
      </c>
      <c r="L23" s="138">
        <v>1</v>
      </c>
      <c r="M23" s="138">
        <v>1</v>
      </c>
      <c r="N23" s="138">
        <v>1</v>
      </c>
      <c r="O23" s="138">
        <v>1</v>
      </c>
      <c r="P23" s="138">
        <v>0</v>
      </c>
      <c r="Q23" s="138">
        <v>1</v>
      </c>
      <c r="R23" s="138">
        <v>0</v>
      </c>
      <c r="S23" s="139">
        <v>1</v>
      </c>
      <c r="T23" s="52">
        <f>SUM(E23:S23)</f>
        <v>10</v>
      </c>
    </row>
    <row r="24" spans="1:20">
      <c r="A24" s="136"/>
      <c r="B24" s="121" t="s">
        <v>165</v>
      </c>
      <c r="C24" s="108"/>
      <c r="D24" s="122" t="s">
        <v>232</v>
      </c>
      <c r="E24" s="140">
        <v>0</v>
      </c>
      <c r="F24" s="141">
        <v>1</v>
      </c>
      <c r="G24" s="141">
        <v>0</v>
      </c>
      <c r="H24" s="141">
        <v>1</v>
      </c>
      <c r="I24" s="141">
        <v>0</v>
      </c>
      <c r="J24" s="141">
        <v>0</v>
      </c>
      <c r="K24" s="141">
        <v>1</v>
      </c>
      <c r="L24" s="141">
        <v>1</v>
      </c>
      <c r="M24" s="141">
        <v>1</v>
      </c>
      <c r="N24" s="141">
        <v>1</v>
      </c>
      <c r="O24" s="141">
        <v>1</v>
      </c>
      <c r="P24" s="141">
        <v>0</v>
      </c>
      <c r="Q24" s="141">
        <v>1</v>
      </c>
      <c r="R24" s="141">
        <v>0</v>
      </c>
      <c r="S24" s="142">
        <v>0</v>
      </c>
      <c r="T24" s="53">
        <f t="shared" ref="T24:T30" si="4">SUM(E24:S24)</f>
        <v>8</v>
      </c>
    </row>
    <row r="25" spans="1:20">
      <c r="A25" s="136"/>
      <c r="B25" s="121" t="s">
        <v>166</v>
      </c>
      <c r="C25" s="108"/>
      <c r="D25" s="122" t="s">
        <v>208</v>
      </c>
      <c r="E25" s="140">
        <v>0</v>
      </c>
      <c r="F25" s="141">
        <v>1</v>
      </c>
      <c r="G25" s="141">
        <v>1</v>
      </c>
      <c r="H25" s="141">
        <v>0</v>
      </c>
      <c r="I25" s="141">
        <v>0</v>
      </c>
      <c r="J25" s="141">
        <v>0</v>
      </c>
      <c r="K25" s="141">
        <v>1</v>
      </c>
      <c r="L25" s="141">
        <v>1</v>
      </c>
      <c r="M25" s="141">
        <v>0</v>
      </c>
      <c r="N25" s="141">
        <v>1</v>
      </c>
      <c r="O25" s="141">
        <v>1</v>
      </c>
      <c r="P25" s="141">
        <v>1</v>
      </c>
      <c r="Q25" s="141">
        <v>1</v>
      </c>
      <c r="R25" s="141">
        <v>1</v>
      </c>
      <c r="S25" s="142">
        <v>0</v>
      </c>
      <c r="T25" s="53">
        <f t="shared" si="4"/>
        <v>9</v>
      </c>
    </row>
    <row r="26" spans="1:20">
      <c r="A26" s="136"/>
      <c r="B26" s="121" t="s">
        <v>167</v>
      </c>
      <c r="C26" s="108"/>
      <c r="D26" s="122" t="s">
        <v>209</v>
      </c>
      <c r="E26" s="140">
        <v>0</v>
      </c>
      <c r="F26" s="141"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1</v>
      </c>
      <c r="L26" s="141">
        <v>1</v>
      </c>
      <c r="M26" s="141">
        <v>0</v>
      </c>
      <c r="N26" s="141">
        <v>1</v>
      </c>
      <c r="O26" s="141">
        <v>1</v>
      </c>
      <c r="P26" s="141">
        <v>1</v>
      </c>
      <c r="Q26" s="141">
        <v>1</v>
      </c>
      <c r="R26" s="141">
        <v>1</v>
      </c>
      <c r="S26" s="142">
        <v>0</v>
      </c>
      <c r="T26" s="53">
        <f t="shared" si="4"/>
        <v>7</v>
      </c>
    </row>
    <row r="27" spans="1:20">
      <c r="A27" s="136"/>
      <c r="B27" s="121" t="s">
        <v>168</v>
      </c>
      <c r="C27" s="108"/>
      <c r="D27" s="122" t="s">
        <v>226</v>
      </c>
      <c r="E27" s="140">
        <v>0</v>
      </c>
      <c r="F27" s="141">
        <v>0</v>
      </c>
      <c r="G27" s="141">
        <v>1</v>
      </c>
      <c r="H27" s="141">
        <v>0</v>
      </c>
      <c r="I27" s="141">
        <v>0</v>
      </c>
      <c r="J27" s="141">
        <v>0.5</v>
      </c>
      <c r="K27" s="141">
        <v>0.5</v>
      </c>
      <c r="L27" s="141">
        <v>1</v>
      </c>
      <c r="M27" s="141">
        <v>0.5</v>
      </c>
      <c r="N27" s="141">
        <v>1</v>
      </c>
      <c r="O27" s="141">
        <v>0.5</v>
      </c>
      <c r="P27" s="141">
        <v>0.5</v>
      </c>
      <c r="Q27" s="141">
        <v>1</v>
      </c>
      <c r="R27" s="141">
        <v>1</v>
      </c>
      <c r="S27" s="142">
        <v>0</v>
      </c>
      <c r="T27" s="53">
        <f t="shared" si="4"/>
        <v>7.5</v>
      </c>
    </row>
    <row r="28" spans="1:20">
      <c r="A28" s="136"/>
      <c r="B28" s="121" t="s">
        <v>169</v>
      </c>
      <c r="C28" s="108"/>
      <c r="D28" s="122" t="s">
        <v>228</v>
      </c>
      <c r="E28" s="140">
        <v>0</v>
      </c>
      <c r="F28" s="141">
        <v>0</v>
      </c>
      <c r="G28" s="141">
        <v>1</v>
      </c>
      <c r="H28" s="141">
        <v>0</v>
      </c>
      <c r="I28" s="141">
        <v>0</v>
      </c>
      <c r="J28" s="141">
        <v>0.5</v>
      </c>
      <c r="K28" s="141">
        <v>0</v>
      </c>
      <c r="L28" s="141">
        <v>1</v>
      </c>
      <c r="M28" s="141">
        <v>1</v>
      </c>
      <c r="N28" s="141">
        <v>0</v>
      </c>
      <c r="O28" s="141">
        <v>0</v>
      </c>
      <c r="P28" s="141">
        <v>1</v>
      </c>
      <c r="Q28" s="141">
        <v>1</v>
      </c>
      <c r="R28" s="141">
        <v>1</v>
      </c>
      <c r="S28" s="142">
        <v>0</v>
      </c>
      <c r="T28" s="53">
        <f t="shared" si="4"/>
        <v>6.5</v>
      </c>
    </row>
    <row r="29" spans="1:20" ht="17">
      <c r="B29" s="121" t="s">
        <v>170</v>
      </c>
      <c r="C29" s="119"/>
      <c r="D29" s="123" t="s">
        <v>227</v>
      </c>
      <c r="E29" s="140">
        <v>1</v>
      </c>
      <c r="F29" s="141">
        <v>1</v>
      </c>
      <c r="G29" s="141">
        <v>1</v>
      </c>
      <c r="H29" s="141">
        <v>1</v>
      </c>
      <c r="I29" s="141">
        <v>1</v>
      </c>
      <c r="J29" s="141">
        <v>1</v>
      </c>
      <c r="K29" s="141">
        <v>1</v>
      </c>
      <c r="L29" s="141">
        <v>1</v>
      </c>
      <c r="M29" s="141">
        <v>1</v>
      </c>
      <c r="N29" s="141">
        <v>1</v>
      </c>
      <c r="O29" s="141">
        <v>1</v>
      </c>
      <c r="P29" s="141">
        <v>1</v>
      </c>
      <c r="Q29" s="141">
        <v>1</v>
      </c>
      <c r="R29" s="141">
        <v>1</v>
      </c>
      <c r="S29" s="142">
        <v>1</v>
      </c>
      <c r="T29" s="53">
        <f t="shared" si="4"/>
        <v>15</v>
      </c>
    </row>
    <row r="30" spans="1:20" ht="18" thickBot="1">
      <c r="B30" s="124" t="s">
        <v>171</v>
      </c>
      <c r="C30" s="119"/>
      <c r="D30" s="125" t="s">
        <v>210</v>
      </c>
      <c r="E30" s="143">
        <v>1</v>
      </c>
      <c r="F30" s="144">
        <v>1</v>
      </c>
      <c r="G30" s="144">
        <v>1</v>
      </c>
      <c r="H30" s="144">
        <v>0</v>
      </c>
      <c r="I30" s="144">
        <v>1</v>
      </c>
      <c r="J30" s="144">
        <v>1</v>
      </c>
      <c r="K30" s="144">
        <v>1</v>
      </c>
      <c r="L30" s="144">
        <v>1</v>
      </c>
      <c r="M30" s="144">
        <v>1</v>
      </c>
      <c r="N30" s="144">
        <v>1</v>
      </c>
      <c r="O30" s="144">
        <v>1</v>
      </c>
      <c r="P30" s="144">
        <v>1</v>
      </c>
      <c r="Q30" s="144">
        <v>1</v>
      </c>
      <c r="R30" s="144">
        <v>1</v>
      </c>
      <c r="S30" s="145">
        <v>1</v>
      </c>
      <c r="T30" s="54">
        <f t="shared" si="4"/>
        <v>14</v>
      </c>
    </row>
    <row r="31" spans="1:20" ht="18" thickBot="1">
      <c r="B31" s="115" t="s">
        <v>190</v>
      </c>
      <c r="C31" s="116"/>
      <c r="D31" s="117" t="s">
        <v>190</v>
      </c>
      <c r="E31" s="56">
        <f t="shared" ref="E31:S31" si="5">SUM(E23:E30)</f>
        <v>2</v>
      </c>
      <c r="F31" s="57">
        <f t="shared" si="5"/>
        <v>5</v>
      </c>
      <c r="G31" s="57">
        <f t="shared" si="5"/>
        <v>6</v>
      </c>
      <c r="H31" s="57">
        <f t="shared" si="5"/>
        <v>3</v>
      </c>
      <c r="I31" s="57">
        <f t="shared" si="5"/>
        <v>2</v>
      </c>
      <c r="J31" s="57">
        <f t="shared" si="5"/>
        <v>3</v>
      </c>
      <c r="K31" s="57">
        <f t="shared" si="5"/>
        <v>6.5</v>
      </c>
      <c r="L31" s="57">
        <f t="shared" si="5"/>
        <v>8</v>
      </c>
      <c r="M31" s="57">
        <f t="shared" si="5"/>
        <v>5.5</v>
      </c>
      <c r="N31" s="57">
        <f t="shared" si="5"/>
        <v>7</v>
      </c>
      <c r="O31" s="57">
        <f t="shared" si="5"/>
        <v>6.5</v>
      </c>
      <c r="P31" s="57">
        <f t="shared" si="5"/>
        <v>5.5</v>
      </c>
      <c r="Q31" s="57">
        <f t="shared" si="5"/>
        <v>8</v>
      </c>
      <c r="R31" s="57">
        <f t="shared" si="5"/>
        <v>6</v>
      </c>
      <c r="S31" s="58">
        <f t="shared" si="5"/>
        <v>3</v>
      </c>
      <c r="T31" s="55" t="s">
        <v>225</v>
      </c>
    </row>
  </sheetData>
  <conditionalFormatting sqref="E2:S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:S1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3:S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8"/>
  <sheetViews>
    <sheetView showGridLines="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D2" sqref="D2"/>
    </sheetView>
  </sheetViews>
  <sheetFormatPr baseColWidth="10" defaultColWidth="11" defaultRowHeight="16"/>
  <cols>
    <col min="1" max="1" width="19.6640625" style="60" customWidth="1"/>
    <col min="2" max="2" width="21.33203125" style="60" bestFit="1" customWidth="1"/>
    <col min="3" max="3" width="11" style="61"/>
    <col min="4" max="18" width="6.1640625" style="61" customWidth="1"/>
    <col min="19" max="16384" width="11" style="16"/>
  </cols>
  <sheetData>
    <row r="1" spans="1:18" ht="114" thickBot="1">
      <c r="A1" s="66" t="s">
        <v>17</v>
      </c>
      <c r="B1" s="67" t="s">
        <v>15</v>
      </c>
      <c r="C1" s="67" t="s">
        <v>187</v>
      </c>
      <c r="D1" s="68" t="s">
        <v>104</v>
      </c>
      <c r="E1" s="68" t="s">
        <v>3</v>
      </c>
      <c r="F1" s="68" t="s">
        <v>138</v>
      </c>
      <c r="G1" s="68" t="s">
        <v>103</v>
      </c>
      <c r="H1" s="68" t="s">
        <v>117</v>
      </c>
      <c r="I1" s="68" t="s">
        <v>105</v>
      </c>
      <c r="J1" s="68" t="s">
        <v>4</v>
      </c>
      <c r="K1" s="68" t="s">
        <v>106</v>
      </c>
      <c r="L1" s="68" t="s">
        <v>107</v>
      </c>
      <c r="M1" s="68" t="s">
        <v>5</v>
      </c>
      <c r="N1" s="68" t="s">
        <v>108</v>
      </c>
      <c r="O1" s="68" t="s">
        <v>2</v>
      </c>
      <c r="P1" s="68" t="s">
        <v>42</v>
      </c>
      <c r="Q1" s="68" t="s">
        <v>1</v>
      </c>
      <c r="R1" s="68" t="s">
        <v>6</v>
      </c>
    </row>
    <row r="2" spans="1:18" ht="17" thickTop="1">
      <c r="C2" s="61" t="s">
        <v>95</v>
      </c>
      <c r="D2" s="80">
        <f>AVERAGEIF('Single-source evaluation'!$D:$D,'Single-source Summary'!$C2,'Single-source evaluation'!E:E)</f>
        <v>1.6666666666666667</v>
      </c>
      <c r="E2" s="80">
        <f>AVERAGEIF('Single-source evaluation'!$D:$D,'Single-source Summary'!$C2,'Single-source evaluation'!F:F)</f>
        <v>1.8888888888888888</v>
      </c>
      <c r="F2" s="80">
        <f>AVERAGEIF('Single-source evaluation'!$D:$D,'Single-source Summary'!$C2,'Single-source evaluation'!G:G)</f>
        <v>1.5</v>
      </c>
      <c r="G2" s="80">
        <f>AVERAGEIF('Single-source evaluation'!$D:$D,'Single-source Summary'!$C2,'Single-source evaluation'!H:H)</f>
        <v>1.3333333333333333</v>
      </c>
      <c r="H2" s="80">
        <f>AVERAGEIF('Single-source evaluation'!$D:$D,'Single-source Summary'!$C2,'Single-source evaluation'!I:I)</f>
        <v>0.55555555555555558</v>
      </c>
      <c r="I2" s="80">
        <f>AVERAGEIF('Single-source evaluation'!$D:$D,'Single-source Summary'!$C2,'Single-source evaluation'!J:J)</f>
        <v>0.88888888888888884</v>
      </c>
      <c r="J2" s="80">
        <f>AVERAGEIF('Single-source evaluation'!$D:$D,'Single-source Summary'!$C2,'Single-source evaluation'!K:K)</f>
        <v>1.8888888888888888</v>
      </c>
      <c r="K2" s="80">
        <f>AVERAGEIF('Single-source evaluation'!$D:$D,'Single-source Summary'!$C2,'Single-source evaluation'!L:L)</f>
        <v>1.8888888888888888</v>
      </c>
      <c r="L2" s="80">
        <f>AVERAGEIF('Single-source evaluation'!$D:$D,'Single-source Summary'!$C2,'Single-source evaluation'!M:M)</f>
        <v>1.6111111111111112</v>
      </c>
      <c r="M2" s="80">
        <f>AVERAGEIF('Single-source evaluation'!$D:$D,'Single-source Summary'!$C2,'Single-source evaluation'!N:N)</f>
        <v>1.6111111111111112</v>
      </c>
      <c r="N2" s="80">
        <f>AVERAGEIF('Single-source evaluation'!$D:$D,'Single-source Summary'!$C2,'Single-source evaluation'!O:O)</f>
        <v>2.5555555555555554</v>
      </c>
      <c r="O2" s="80">
        <f>AVERAGEIF('Single-source evaluation'!$D:$D,'Single-source Summary'!$C2,'Single-source evaluation'!P:P)</f>
        <v>1.7777777777777777</v>
      </c>
      <c r="P2" s="80">
        <f>AVERAGEIF('Single-source evaluation'!$D:$D,'Single-source Summary'!$C2,'Single-source evaluation'!Q:Q)</f>
        <v>1.5555555555555556</v>
      </c>
      <c r="Q2" s="80">
        <f>AVERAGEIF('Single-source evaluation'!$D:$D,'Single-source Summary'!$C2,'Single-source evaluation'!R:R)</f>
        <v>2.3333333333333335</v>
      </c>
      <c r="R2" s="80">
        <f>AVERAGEIF('Single-source evaluation'!$D:$D,'Single-source Summary'!$C2,'Single-source evaluation'!S:S)</f>
        <v>1.5555555555555556</v>
      </c>
    </row>
    <row r="3" spans="1:18">
      <c r="C3" s="61" t="s">
        <v>32</v>
      </c>
      <c r="D3" s="80">
        <f>AVERAGEIF('Single-source evaluation'!$D:$D,'Single-source Summary'!$C3,'Single-source evaluation'!E:E)</f>
        <v>3.1875</v>
      </c>
      <c r="E3" s="80">
        <f>AVERAGEIF('Single-source evaluation'!$D:$D,'Single-source Summary'!$C3,'Single-source evaluation'!F:F)</f>
        <v>2.1875</v>
      </c>
      <c r="F3" s="80">
        <f>AVERAGEIF('Single-source evaluation'!$D:$D,'Single-source Summary'!$C3,'Single-source evaluation'!G:G)</f>
        <v>2.875</v>
      </c>
      <c r="G3" s="80">
        <f>AVERAGEIF('Single-source evaluation'!$D:$D,'Single-source Summary'!$C3,'Single-source evaluation'!H:H)</f>
        <v>0.14285714285714285</v>
      </c>
      <c r="H3" s="80">
        <f>AVERAGEIF('Single-source evaluation'!$D:$D,'Single-source Summary'!$C3,'Single-source evaluation'!I:I)</f>
        <v>1.8125</v>
      </c>
      <c r="I3" s="80">
        <f>AVERAGEIF('Single-source evaluation'!$D:$D,'Single-source Summary'!$C3,'Single-source evaluation'!J:J)</f>
        <v>1</v>
      </c>
      <c r="J3" s="80">
        <f>AVERAGEIF('Single-source evaluation'!$D:$D,'Single-source Summary'!$C3,'Single-source evaluation'!K:K)</f>
        <v>3.75</v>
      </c>
      <c r="K3" s="80">
        <f>AVERAGEIF('Single-source evaluation'!$D:$D,'Single-source Summary'!$C3,'Single-source evaluation'!L:L)</f>
        <v>3.25</v>
      </c>
      <c r="L3" s="80">
        <f>AVERAGEIF('Single-source evaluation'!$D:$D,'Single-source Summary'!$C3,'Single-source evaluation'!M:M)</f>
        <v>2</v>
      </c>
      <c r="M3" s="80">
        <f>AVERAGEIF('Single-source evaluation'!$D:$D,'Single-source Summary'!$C3,'Single-source evaluation'!N:N)</f>
        <v>2.8125</v>
      </c>
      <c r="N3" s="80">
        <f>AVERAGEIF('Single-source evaluation'!$D:$D,'Single-source Summary'!$C3,'Single-source evaluation'!O:O)</f>
        <v>3.1875</v>
      </c>
      <c r="O3" s="80">
        <f>AVERAGEIF('Single-source evaluation'!$D:$D,'Single-source Summary'!$C3,'Single-source evaluation'!P:P)</f>
        <v>3.625</v>
      </c>
      <c r="P3" s="80">
        <f>AVERAGEIF('Single-source evaluation'!$D:$D,'Single-source Summary'!$C3,'Single-source evaluation'!Q:Q)</f>
        <v>3.125</v>
      </c>
      <c r="Q3" s="80">
        <f>AVERAGEIF('Single-source evaluation'!$D:$D,'Single-source Summary'!$C3,'Single-source evaluation'!R:R)</f>
        <v>2.625</v>
      </c>
      <c r="R3" s="80">
        <f>AVERAGEIF('Single-source evaluation'!$D:$D,'Single-source Summary'!$C3,'Single-source evaluation'!S:S)</f>
        <v>2.125</v>
      </c>
    </row>
    <row r="4" spans="1:18">
      <c r="C4" s="61" t="s">
        <v>7</v>
      </c>
      <c r="D4" s="80">
        <f>AVERAGEIF('Single-source evaluation'!$D:$D,'Single-source Summary'!$C4,'Single-source evaluation'!E:E)</f>
        <v>2.7142857142857144</v>
      </c>
      <c r="E4" s="80">
        <f>AVERAGEIF('Single-source evaluation'!$D:$D,'Single-source Summary'!$C4,'Single-source evaluation'!F:F)</f>
        <v>3.5</v>
      </c>
      <c r="F4" s="80">
        <f>AVERAGEIF('Single-source evaluation'!$D:$D,'Single-source Summary'!$C4,'Single-source evaluation'!G:G)</f>
        <v>3.2142857142857144</v>
      </c>
      <c r="G4" s="80">
        <f>AVERAGEIF('Single-source evaluation'!$D:$D,'Single-source Summary'!$C4,'Single-source evaluation'!H:H)</f>
        <v>1.4285714285714286</v>
      </c>
      <c r="H4" s="80">
        <f>AVERAGEIF('Single-source evaluation'!$D:$D,'Single-source Summary'!$C4,'Single-source evaluation'!I:I)</f>
        <v>2.0714285714285716</v>
      </c>
      <c r="I4" s="80">
        <f>AVERAGEIF('Single-source evaluation'!$D:$D,'Single-source Summary'!$C4,'Single-source evaluation'!J:J)</f>
        <v>2.0714285714285716</v>
      </c>
      <c r="J4" s="80">
        <f>AVERAGEIF('Single-source evaluation'!$D:$D,'Single-source Summary'!$C4,'Single-source evaluation'!K:K)</f>
        <v>3.2857142857142856</v>
      </c>
      <c r="K4" s="80">
        <f>AVERAGEIF('Single-source evaluation'!$D:$D,'Single-source Summary'!$C4,'Single-source evaluation'!L:L)</f>
        <v>2.2857142857142856</v>
      </c>
      <c r="L4" s="80">
        <f>AVERAGEIF('Single-source evaluation'!$D:$D,'Single-source Summary'!$C4,'Single-source evaluation'!M:M)</f>
        <v>1.9285714285714286</v>
      </c>
      <c r="M4" s="80">
        <f>AVERAGEIF('Single-source evaluation'!$D:$D,'Single-source Summary'!$C4,'Single-source evaluation'!N:N)</f>
        <v>3.6428571428571428</v>
      </c>
      <c r="N4" s="80">
        <f>AVERAGEIF('Single-source evaluation'!$D:$D,'Single-source Summary'!$C4,'Single-source evaluation'!O:O)</f>
        <v>2.5714285714285716</v>
      </c>
      <c r="O4" s="80">
        <f>AVERAGEIF('Single-source evaluation'!$D:$D,'Single-source Summary'!$C4,'Single-source evaluation'!P:P)</f>
        <v>4.1428571428571432</v>
      </c>
      <c r="P4" s="80">
        <f>AVERAGEIF('Single-source evaluation'!$D:$D,'Single-source Summary'!$C4,'Single-source evaluation'!Q:Q)</f>
        <v>3.5714285714285716</v>
      </c>
      <c r="Q4" s="80">
        <f>AVERAGEIF('Single-source evaluation'!$D:$D,'Single-source Summary'!$C4,'Single-source evaluation'!R:R)</f>
        <v>3.4285714285714284</v>
      </c>
      <c r="R4" s="80">
        <f>AVERAGEIF('Single-source evaluation'!$D:$D,'Single-source Summary'!$C4,'Single-source evaluation'!S:S)</f>
        <v>1.7142857142857142</v>
      </c>
    </row>
    <row r="5" spans="1:18">
      <c r="C5" s="61" t="s">
        <v>44</v>
      </c>
      <c r="D5" s="80">
        <f>AVERAGEIF('Single-source evaluation'!$D:$D,'Single-source Summary'!$C5,'Single-source evaluation'!E:E)</f>
        <v>2.25</v>
      </c>
      <c r="E5" s="80">
        <f>AVERAGEIF('Single-source evaluation'!$D:$D,'Single-source Summary'!$C5,'Single-source evaluation'!F:F)</f>
        <v>2.5</v>
      </c>
      <c r="F5" s="80">
        <f>AVERAGEIF('Single-source evaluation'!$D:$D,'Single-source Summary'!$C5,'Single-source evaluation'!G:G)</f>
        <v>2.5</v>
      </c>
      <c r="G5" s="80">
        <f>AVERAGEIF('Single-source evaluation'!$D:$D,'Single-source Summary'!$C5,'Single-source evaluation'!H:H)</f>
        <v>0.875</v>
      </c>
      <c r="H5" s="80">
        <f>AVERAGEIF('Single-source evaluation'!$D:$D,'Single-source Summary'!$C5,'Single-source evaluation'!I:I)</f>
        <v>0.625</v>
      </c>
      <c r="I5" s="80">
        <f>AVERAGEIF('Single-source evaluation'!$D:$D,'Single-source Summary'!$C5,'Single-source evaluation'!J:J)</f>
        <v>1.25</v>
      </c>
      <c r="J5" s="80">
        <f>AVERAGEIF('Single-source evaluation'!$D:$D,'Single-source Summary'!$C5,'Single-source evaluation'!K:K)</f>
        <v>2.75</v>
      </c>
      <c r="K5" s="80">
        <f>AVERAGEIF('Single-source evaluation'!$D:$D,'Single-source Summary'!$C5,'Single-source evaluation'!L:L)</f>
        <v>3</v>
      </c>
      <c r="L5" s="80">
        <f>AVERAGEIF('Single-source evaluation'!$D:$D,'Single-source Summary'!$C5,'Single-source evaluation'!M:M)</f>
        <v>2.75</v>
      </c>
      <c r="M5" s="80">
        <f>AVERAGEIF('Single-source evaluation'!$D:$D,'Single-source Summary'!$C5,'Single-source evaluation'!N:N)</f>
        <v>2.875</v>
      </c>
      <c r="N5" s="80">
        <f>AVERAGEIF('Single-source evaluation'!$D:$D,'Single-source Summary'!$C5,'Single-source evaluation'!O:O)</f>
        <v>2.875</v>
      </c>
      <c r="O5" s="80">
        <f>AVERAGEIF('Single-source evaluation'!$D:$D,'Single-source Summary'!$C5,'Single-source evaluation'!P:P)</f>
        <v>2.9375</v>
      </c>
      <c r="P5" s="80">
        <f>AVERAGEIF('Single-source evaluation'!$D:$D,'Single-source Summary'!$C5,'Single-source evaluation'!Q:Q)</f>
        <v>2.75</v>
      </c>
      <c r="Q5" s="80">
        <f>AVERAGEIF('Single-source evaluation'!$D:$D,'Single-source Summary'!$C5,'Single-source evaluation'!R:R)</f>
        <v>3.625</v>
      </c>
      <c r="R5" s="80">
        <f>AVERAGEIF('Single-source evaluation'!$D:$D,'Single-source Summary'!$C5,'Single-source evaluation'!S:S)</f>
        <v>2.75</v>
      </c>
    </row>
    <row r="6" spans="1:18">
      <c r="C6" s="61" t="s">
        <v>54</v>
      </c>
      <c r="D6" s="80" t="e">
        <f>AVERAGEIF('Single-source evaluation'!$D:$D,'Single-source Summary'!$C6,'Single-source evaluation'!E:E)</f>
        <v>#DIV/0!</v>
      </c>
      <c r="E6" s="80">
        <f>AVERAGEIF('Single-source evaluation'!$D:$D,'Single-source Summary'!$C6,'Single-source evaluation'!F:F)</f>
        <v>3.125</v>
      </c>
      <c r="F6" s="80">
        <f>AVERAGEIF('Single-source evaluation'!$D:$D,'Single-source Summary'!$C6,'Single-source evaluation'!G:G)</f>
        <v>2.875</v>
      </c>
      <c r="G6" s="80">
        <f>AVERAGEIF('Single-source evaluation'!$D:$D,'Single-source Summary'!$C6,'Single-source evaluation'!H:H)</f>
        <v>0.75</v>
      </c>
      <c r="H6" s="80">
        <f>AVERAGEIF('Single-source evaluation'!$D:$D,'Single-source Summary'!$C6,'Single-source evaluation'!I:I)</f>
        <v>0.625</v>
      </c>
      <c r="I6" s="80">
        <f>AVERAGEIF('Single-source evaluation'!$D:$D,'Single-source Summary'!$C6,'Single-source evaluation'!J:J)</f>
        <v>0</v>
      </c>
      <c r="J6" s="80">
        <f>AVERAGEIF('Single-source evaluation'!$D:$D,'Single-source Summary'!$C6,'Single-source evaluation'!K:K)</f>
        <v>3.125</v>
      </c>
      <c r="K6" s="80">
        <f>AVERAGEIF('Single-source evaluation'!$D:$D,'Single-source Summary'!$C6,'Single-source evaluation'!L:L)</f>
        <v>3.875</v>
      </c>
      <c r="L6" s="80">
        <f>AVERAGEIF('Single-source evaluation'!$D:$D,'Single-source Summary'!$C6,'Single-source evaluation'!M:M)</f>
        <v>1.75</v>
      </c>
      <c r="M6" s="80">
        <f>AVERAGEIF('Single-source evaluation'!$D:$D,'Single-source Summary'!$C6,'Single-source evaluation'!N:N)</f>
        <v>3.75</v>
      </c>
      <c r="N6" s="80">
        <f>AVERAGEIF('Single-source evaluation'!$D:$D,'Single-source Summary'!$C6,'Single-source evaluation'!O:O)</f>
        <v>3.75</v>
      </c>
      <c r="O6" s="80">
        <f>AVERAGEIF('Single-source evaluation'!$D:$D,'Single-source Summary'!$C6,'Single-source evaluation'!P:P)</f>
        <v>3.625</v>
      </c>
      <c r="P6" s="80">
        <f>AVERAGEIF('Single-source evaluation'!$D:$D,'Single-source Summary'!$C6,'Single-source evaluation'!Q:Q)</f>
        <v>3.125</v>
      </c>
      <c r="Q6" s="80">
        <f>AVERAGEIF('Single-source evaluation'!$D:$D,'Single-source Summary'!$C6,'Single-source evaluation'!R:R)</f>
        <v>2.875</v>
      </c>
      <c r="R6" s="80">
        <f>AVERAGEIF('Single-source evaluation'!$D:$D,'Single-source Summary'!$C6,'Single-source evaluation'!S:S)</f>
        <v>3.125</v>
      </c>
    </row>
    <row r="7" spans="1:18">
      <c r="C7" s="61" t="s">
        <v>84</v>
      </c>
      <c r="D7" s="80">
        <f>AVERAGEIF('Single-source evaluation'!$D:$D,'Single-source Summary'!$C7,'Single-source evaluation'!E:E)</f>
        <v>1.7</v>
      </c>
      <c r="E7" s="80">
        <f>AVERAGEIF('Single-source evaluation'!$D:$D,'Single-source Summary'!$C7,'Single-source evaluation'!F:F)</f>
        <v>2.5</v>
      </c>
      <c r="F7" s="80">
        <f>AVERAGEIF('Single-source evaluation'!$D:$D,'Single-source Summary'!$C7,'Single-source evaluation'!G:G)</f>
        <v>1.8</v>
      </c>
      <c r="G7" s="80">
        <f>AVERAGEIF('Single-source evaluation'!$D:$D,'Single-source Summary'!$C7,'Single-source evaluation'!H:H)</f>
        <v>0.5</v>
      </c>
      <c r="H7" s="80">
        <f>AVERAGEIF('Single-source evaluation'!$D:$D,'Single-source Summary'!$C7,'Single-source evaluation'!I:I)</f>
        <v>0.5</v>
      </c>
      <c r="I7" s="80">
        <f>AVERAGEIF('Single-source evaluation'!$D:$D,'Single-source Summary'!$C7,'Single-source evaluation'!J:J)</f>
        <v>0.6</v>
      </c>
      <c r="J7" s="80">
        <f>AVERAGEIF('Single-source evaluation'!$D:$D,'Single-source Summary'!$C7,'Single-source evaluation'!K:K)</f>
        <v>1.8</v>
      </c>
      <c r="K7" s="80">
        <f>AVERAGEIF('Single-source evaluation'!$D:$D,'Single-source Summary'!$C7,'Single-source evaluation'!L:L)</f>
        <v>3.3</v>
      </c>
      <c r="L7" s="80">
        <f>AVERAGEIF('Single-source evaluation'!$D:$D,'Single-source Summary'!$C7,'Single-source evaluation'!M:M)</f>
        <v>1.7</v>
      </c>
      <c r="M7" s="80">
        <f>AVERAGEIF('Single-source evaluation'!$D:$D,'Single-source Summary'!$C7,'Single-source evaluation'!N:N)</f>
        <v>2.4</v>
      </c>
      <c r="N7" s="80">
        <f>AVERAGEIF('Single-source evaluation'!$D:$D,'Single-source Summary'!$C7,'Single-source evaluation'!O:O)</f>
        <v>2.5</v>
      </c>
      <c r="O7" s="80">
        <f>AVERAGEIF('Single-source evaluation'!$D:$D,'Single-source Summary'!$C7,'Single-source evaluation'!P:P)</f>
        <v>1.3</v>
      </c>
      <c r="P7" s="80">
        <f>AVERAGEIF('Single-source evaluation'!$D:$D,'Single-source Summary'!$C7,'Single-source evaluation'!Q:Q)</f>
        <v>2.2000000000000002</v>
      </c>
      <c r="Q7" s="80">
        <f>AVERAGEIF('Single-source evaluation'!$D:$D,'Single-source Summary'!$C7,'Single-source evaluation'!R:R)</f>
        <v>2.8</v>
      </c>
      <c r="R7" s="80">
        <f>AVERAGEIF('Single-source evaluation'!$D:$D,'Single-source Summary'!$C7,'Single-source evaluation'!S:S)</f>
        <v>2.2000000000000002</v>
      </c>
    </row>
    <row r="8" spans="1:18">
      <c r="C8" s="61" t="s">
        <v>64</v>
      </c>
      <c r="D8" s="80">
        <f>AVERAGEIF('Single-source evaluation'!$D:$D,'Single-source Summary'!$C8,'Single-source evaluation'!E:E)</f>
        <v>1.4444444444444444</v>
      </c>
      <c r="E8" s="80">
        <f>AVERAGEIF('Single-source evaluation'!$D:$D,'Single-source Summary'!$C8,'Single-source evaluation'!F:F)</f>
        <v>1.6666666666666667</v>
      </c>
      <c r="F8" s="80">
        <f>AVERAGEIF('Single-source evaluation'!$D:$D,'Single-source Summary'!$C8,'Single-source evaluation'!G:G)</f>
        <v>1.6666666666666667</v>
      </c>
      <c r="G8" s="80">
        <f>AVERAGEIF('Single-source evaluation'!$D:$D,'Single-source Summary'!$C8,'Single-source evaluation'!H:H)</f>
        <v>1.4444444444444444</v>
      </c>
      <c r="H8" s="80">
        <f>AVERAGEIF('Single-source evaluation'!$D:$D,'Single-source Summary'!$C8,'Single-source evaluation'!I:I)</f>
        <v>0.55555555555555558</v>
      </c>
      <c r="I8" s="80">
        <f>AVERAGEIF('Single-source evaluation'!$D:$D,'Single-source Summary'!$C8,'Single-source evaluation'!J:J)</f>
        <v>0.55555555555555558</v>
      </c>
      <c r="J8" s="80">
        <f>AVERAGEIF('Single-source evaluation'!$D:$D,'Single-source Summary'!$C8,'Single-source evaluation'!K:K)</f>
        <v>1.5555555555555556</v>
      </c>
      <c r="K8" s="80">
        <f>AVERAGEIF('Single-source evaluation'!$D:$D,'Single-source Summary'!$C8,'Single-source evaluation'!L:L)</f>
        <v>2.125</v>
      </c>
      <c r="L8" s="80">
        <f>AVERAGEIF('Single-source evaluation'!$D:$D,'Single-source Summary'!$C8,'Single-source evaluation'!M:M)</f>
        <v>0.55555555555555558</v>
      </c>
      <c r="M8" s="80">
        <f>AVERAGEIF('Single-source evaluation'!$D:$D,'Single-source Summary'!$C8,'Single-source evaluation'!N:N)</f>
        <v>2</v>
      </c>
      <c r="N8" s="80">
        <f>AVERAGEIF('Single-source evaluation'!$D:$D,'Single-source Summary'!$C8,'Single-source evaluation'!O:O)</f>
        <v>1.7777777777777777</v>
      </c>
      <c r="O8" s="80">
        <f>AVERAGEIF('Single-source evaluation'!$D:$D,'Single-source Summary'!$C8,'Single-source evaluation'!P:P)</f>
        <v>2.125</v>
      </c>
      <c r="P8" s="80">
        <f>AVERAGEIF('Single-source evaluation'!$D:$D,'Single-source Summary'!$C8,'Single-source evaluation'!Q:Q)</f>
        <v>1.6666666666666667</v>
      </c>
      <c r="Q8" s="80">
        <f>AVERAGEIF('Single-source evaluation'!$D:$D,'Single-source Summary'!$C8,'Single-source evaluation'!R:R)</f>
        <v>2.1111111111111112</v>
      </c>
      <c r="R8" s="80">
        <f>AVERAGEIF('Single-source evaluation'!$D:$D,'Single-source Summary'!$C8,'Single-source evaluation'!S:S)</f>
        <v>1.2222222222222223</v>
      </c>
    </row>
    <row r="9" spans="1:18">
      <c r="C9" s="61" t="s">
        <v>86</v>
      </c>
      <c r="D9" s="80">
        <f>AVERAGEIF('Single-source evaluation'!$D:$D,'Single-source Summary'!$C9,'Single-source evaluation'!E:E)</f>
        <v>1.75</v>
      </c>
      <c r="E9" s="80">
        <f>AVERAGEIF('Single-source evaluation'!$D:$D,'Single-source Summary'!$C9,'Single-source evaluation'!F:F)</f>
        <v>2</v>
      </c>
      <c r="F9" s="80">
        <f>AVERAGEIF('Single-source evaluation'!$D:$D,'Single-source Summary'!$C9,'Single-source evaluation'!G:G)</f>
        <v>1.5625</v>
      </c>
      <c r="G9" s="80">
        <f>AVERAGEIF('Single-source evaluation'!$D:$D,'Single-source Summary'!$C9,'Single-source evaluation'!H:H)</f>
        <v>0</v>
      </c>
      <c r="H9" s="80">
        <f>AVERAGEIF('Single-source evaluation'!$D:$D,'Single-source Summary'!$C9,'Single-source evaluation'!I:I)</f>
        <v>1.25</v>
      </c>
      <c r="I9" s="80">
        <f>AVERAGEIF('Single-source evaluation'!$D:$D,'Single-source Summary'!$C9,'Single-source evaluation'!J:J)</f>
        <v>1</v>
      </c>
      <c r="J9" s="80">
        <f>AVERAGEIF('Single-source evaluation'!$D:$D,'Single-source Summary'!$C9,'Single-source evaluation'!K:K)</f>
        <v>1.75</v>
      </c>
      <c r="K9" s="80">
        <f>AVERAGEIF('Single-source evaluation'!$D:$D,'Single-source Summary'!$C9,'Single-source evaluation'!L:L)</f>
        <v>2.125</v>
      </c>
      <c r="L9" s="80">
        <f>AVERAGEIF('Single-source evaluation'!$D:$D,'Single-source Summary'!$C9,'Single-source evaluation'!M:M)</f>
        <v>1.6875</v>
      </c>
      <c r="M9" s="80">
        <f>AVERAGEIF('Single-source evaluation'!$D:$D,'Single-source Summary'!$C9,'Single-source evaluation'!N:N)</f>
        <v>1.6875</v>
      </c>
      <c r="N9" s="80">
        <f>AVERAGEIF('Single-source evaluation'!$D:$D,'Single-source Summary'!$C9,'Single-source evaluation'!O:O)</f>
        <v>2.125</v>
      </c>
      <c r="O9" s="80">
        <f>AVERAGEIF('Single-source evaluation'!$D:$D,'Single-source Summary'!$C9,'Single-source evaluation'!P:P)</f>
        <v>2</v>
      </c>
      <c r="P9" s="80">
        <f>AVERAGEIF('Single-source evaluation'!$D:$D,'Single-source Summary'!$C9,'Single-source evaluation'!Q:Q)</f>
        <v>1.5625</v>
      </c>
      <c r="Q9" s="80">
        <f>AVERAGEIF('Single-source evaluation'!$D:$D,'Single-source Summary'!$C9,'Single-source evaluation'!R:R)</f>
        <v>3.4375</v>
      </c>
      <c r="R9" s="80">
        <f>AVERAGEIF('Single-source evaluation'!$D:$D,'Single-source Summary'!$C9,'Single-source evaluation'!S:S)</f>
        <v>1.625</v>
      </c>
    </row>
    <row r="11" spans="1:18">
      <c r="B11" s="60" t="s">
        <v>20</v>
      </c>
      <c r="D11" s="80">
        <f>AVERAGEIF('Single-source evaluation'!$C:$C,'Single-source Summary'!$B11,'Single-source evaluation'!E:E)</f>
        <v>2.4</v>
      </c>
      <c r="E11" s="80">
        <f>AVERAGEIF('Single-source evaluation'!$C:$C,'Single-source Summary'!$B11,'Single-source evaluation'!F:F)</f>
        <v>3.2058823529411766</v>
      </c>
      <c r="F11" s="80">
        <f>AVERAGEIF('Single-source evaluation'!$C:$C,'Single-source Summary'!$B11,'Single-source evaluation'!G:G)</f>
        <v>3.3529411764705883</v>
      </c>
      <c r="G11" s="80">
        <f>AVERAGEIF('Single-source evaluation'!$C:$C,'Single-source Summary'!$B11,'Single-source evaluation'!H:H)</f>
        <v>1.125</v>
      </c>
      <c r="H11" s="80">
        <f>AVERAGEIF('Single-source evaluation'!$C:$C,'Single-source Summary'!$B11,'Single-source evaluation'!I:I)</f>
        <v>0.73529411764705888</v>
      </c>
      <c r="I11" s="80">
        <f>AVERAGEIF('Single-source evaluation'!$C:$C,'Single-source Summary'!$B11,'Single-source evaluation'!J:J)</f>
        <v>0.88235294117647056</v>
      </c>
      <c r="J11" s="80">
        <f>AVERAGEIF('Single-source evaluation'!$C:$C,'Single-source Summary'!$B11,'Single-source evaluation'!K:K)</f>
        <v>3.3823529411764706</v>
      </c>
      <c r="K11" s="80">
        <f>AVERAGEIF('Single-source evaluation'!$C:$C,'Single-source Summary'!$B11,'Single-source evaluation'!L:L)</f>
        <v>3.1764705882352939</v>
      </c>
      <c r="L11" s="80">
        <f>AVERAGEIF('Single-source evaluation'!$C:$C,'Single-source Summary'!$B11,'Single-source evaluation'!M:M)</f>
        <v>3.0882352941176472</v>
      </c>
      <c r="M11" s="80">
        <f>AVERAGEIF('Single-source evaluation'!$C:$C,'Single-source Summary'!$B11,'Single-source evaluation'!N:N)</f>
        <v>3.2647058823529411</v>
      </c>
      <c r="N11" s="80">
        <f>AVERAGEIF('Single-source evaluation'!$C:$C,'Single-source Summary'!$B11,'Single-source evaluation'!O:O)</f>
        <v>3.7647058823529411</v>
      </c>
      <c r="O11" s="80">
        <f>AVERAGEIF('Single-source evaluation'!$C:$C,'Single-source Summary'!$B11,'Single-source evaluation'!P:P)</f>
        <v>3.3529411764705883</v>
      </c>
      <c r="P11" s="80">
        <f>AVERAGEIF('Single-source evaluation'!$C:$C,'Single-source Summary'!$B11,'Single-source evaluation'!Q:Q)</f>
        <v>3.7058823529411766</v>
      </c>
      <c r="Q11" s="80">
        <f>AVERAGEIF('Single-source evaluation'!$C:$C,'Single-source Summary'!$B11,'Single-source evaluation'!R:R)</f>
        <v>3.8235294117647061</v>
      </c>
      <c r="R11" s="80">
        <f>AVERAGEIF('Single-source evaluation'!$C:$C,'Single-source Summary'!$B11,'Single-source evaluation'!S:S)</f>
        <v>3.0588235294117645</v>
      </c>
    </row>
    <row r="12" spans="1:18">
      <c r="B12" s="60" t="s">
        <v>21</v>
      </c>
      <c r="D12" s="80">
        <f>AVERAGEIF('Single-source evaluation'!$C:$C,'Single-source Summary'!$B12,'Single-source evaluation'!E:E)</f>
        <v>2.0714285714285716</v>
      </c>
      <c r="E12" s="80">
        <f>AVERAGEIF('Single-source evaluation'!$C:$C,'Single-source Summary'!$B12,'Single-source evaluation'!F:F)</f>
        <v>2.84375</v>
      </c>
      <c r="F12" s="80">
        <f>AVERAGEIF('Single-source evaluation'!$C:$C,'Single-source Summary'!$B12,'Single-source evaluation'!G:G)</f>
        <v>2.21875</v>
      </c>
      <c r="G12" s="80">
        <f>AVERAGEIF('Single-source evaluation'!$C:$C,'Single-source Summary'!$B12,'Single-source evaluation'!H:H)</f>
        <v>0.5</v>
      </c>
      <c r="H12" s="80">
        <f>AVERAGEIF('Single-source evaluation'!$C:$C,'Single-source Summary'!$B12,'Single-source evaluation'!I:I)</f>
        <v>0.40625</v>
      </c>
      <c r="I12" s="80">
        <f>AVERAGEIF('Single-source evaluation'!$C:$C,'Single-source Summary'!$B12,'Single-source evaluation'!J:J)</f>
        <v>0.65625</v>
      </c>
      <c r="J12" s="80">
        <f>AVERAGEIF('Single-source evaluation'!$C:$C,'Single-source Summary'!$B12,'Single-source evaluation'!K:K)</f>
        <v>2.625</v>
      </c>
      <c r="K12" s="80">
        <f>AVERAGEIF('Single-source evaluation'!$C:$C,'Single-source Summary'!$B12,'Single-source evaluation'!L:L)</f>
        <v>3.34375</v>
      </c>
      <c r="L12" s="80">
        <f>AVERAGEIF('Single-source evaluation'!$C:$C,'Single-source Summary'!$B12,'Single-source evaluation'!M:M)</f>
        <v>1.25</v>
      </c>
      <c r="M12" s="80">
        <f>AVERAGEIF('Single-source evaluation'!$C:$C,'Single-source Summary'!$B12,'Single-source evaluation'!N:N)</f>
        <v>3.03125</v>
      </c>
      <c r="N12" s="80">
        <f>AVERAGEIF('Single-source evaluation'!$C:$C,'Single-source Summary'!$B12,'Single-source evaluation'!O:O)</f>
        <v>3.125</v>
      </c>
      <c r="O12" s="80">
        <f>AVERAGEIF('Single-source evaluation'!$C:$C,'Single-source Summary'!$B12,'Single-source evaluation'!P:P)</f>
        <v>3.0625</v>
      </c>
      <c r="P12" s="80">
        <f>AVERAGEIF('Single-source evaluation'!$C:$C,'Single-source Summary'!$B12,'Single-source evaluation'!Q:Q)</f>
        <v>2.59375</v>
      </c>
      <c r="Q12" s="80">
        <f>AVERAGEIF('Single-source evaluation'!$C:$C,'Single-source Summary'!$B12,'Single-source evaluation'!R:R)</f>
        <v>3.34375</v>
      </c>
      <c r="R12" s="80">
        <f>AVERAGEIF('Single-source evaluation'!$C:$C,'Single-source Summary'!$B12,'Single-source evaluation'!S:S)</f>
        <v>1.84375</v>
      </c>
    </row>
    <row r="13" spans="1:18">
      <c r="B13" s="60" t="s">
        <v>22</v>
      </c>
      <c r="D13" s="80">
        <f>AVERAGEIF('Single-source evaluation'!$C:$C,'Single-source Summary'!$B13,'Single-source evaluation'!E:E)</f>
        <v>1.3928571428571428</v>
      </c>
      <c r="E13" s="80">
        <f>AVERAGEIF('Single-source evaluation'!$C:$C,'Single-source Summary'!$B13,'Single-source evaluation'!F:F)</f>
        <v>1.25</v>
      </c>
      <c r="F13" s="80">
        <f>AVERAGEIF('Single-source evaluation'!$C:$C,'Single-source Summary'!$B13,'Single-source evaluation'!G:G)</f>
        <v>1.03125</v>
      </c>
      <c r="G13" s="80">
        <f>AVERAGEIF('Single-source evaluation'!$C:$C,'Single-source Summary'!$B13,'Single-source evaluation'!H:H)</f>
        <v>6.25E-2</v>
      </c>
      <c r="H13" s="80">
        <f>AVERAGEIF('Single-source evaluation'!$C:$C,'Single-source Summary'!$B13,'Single-source evaluation'!I:I)</f>
        <v>0.3125</v>
      </c>
      <c r="I13" s="80">
        <f>AVERAGEIF('Single-source evaluation'!$C:$C,'Single-source Summary'!$B13,'Single-source evaluation'!J:J)</f>
        <v>0.5</v>
      </c>
      <c r="J13" s="80">
        <f>AVERAGEIF('Single-source evaluation'!$C:$C,'Single-source Summary'!$B13,'Single-source evaluation'!K:K)</f>
        <v>1.46875</v>
      </c>
      <c r="K13" s="80">
        <f>AVERAGEIF('Single-source evaluation'!$C:$C,'Single-source Summary'!$B13,'Single-source evaluation'!L:L)</f>
        <v>2.03125</v>
      </c>
      <c r="L13" s="80">
        <f>AVERAGEIF('Single-source evaluation'!$C:$C,'Single-source Summary'!$B13,'Single-source evaluation'!M:M)</f>
        <v>0.6875</v>
      </c>
      <c r="M13" s="80">
        <f>AVERAGEIF('Single-source evaluation'!$C:$C,'Single-source Summary'!$B13,'Single-source evaluation'!N:N)</f>
        <v>1.71875</v>
      </c>
      <c r="N13" s="80">
        <f>AVERAGEIF('Single-source evaluation'!$C:$C,'Single-source Summary'!$B13,'Single-source evaluation'!O:O)</f>
        <v>1.3125</v>
      </c>
      <c r="O13" s="80">
        <f>AVERAGEIF('Single-source evaluation'!$C:$C,'Single-source Summary'!$B13,'Single-source evaluation'!P:P)</f>
        <v>1.6875</v>
      </c>
      <c r="P13" s="80">
        <f>AVERAGEIF('Single-source evaluation'!$C:$C,'Single-source Summary'!$B13,'Single-source evaluation'!Q:Q)</f>
        <v>1.1875</v>
      </c>
      <c r="Q13" s="80">
        <f>AVERAGEIF('Single-source evaluation'!$C:$C,'Single-source Summary'!$B13,'Single-source evaluation'!R:R)</f>
        <v>1.84375</v>
      </c>
      <c r="R13" s="80">
        <f>AVERAGEIF('Single-source evaluation'!$C:$C,'Single-source Summary'!$B13,'Single-source evaluation'!S:S)</f>
        <v>0.78125</v>
      </c>
    </row>
    <row r="14" spans="1:18">
      <c r="B14" s="60" t="s">
        <v>52</v>
      </c>
      <c r="D14" s="80">
        <f>AVERAGEIF('Single-source evaluation'!$C:$C,'Single-source Summary'!$B14,'Single-source evaluation'!E:E)</f>
        <v>3.8333333333333335</v>
      </c>
      <c r="E14" s="80">
        <f>AVERAGEIF('Single-source evaluation'!$C:$C,'Single-source Summary'!$B14,'Single-source evaluation'!F:F)</f>
        <v>5</v>
      </c>
      <c r="F14" s="80">
        <f>AVERAGEIF('Single-source evaluation'!$C:$C,'Single-source Summary'!$B14,'Single-source evaluation'!G:G)</f>
        <v>4.4285714285714288</v>
      </c>
      <c r="G14" s="80">
        <f>AVERAGEIF('Single-source evaluation'!$C:$C,'Single-source Summary'!$B14,'Single-source evaluation'!H:H)</f>
        <v>5</v>
      </c>
      <c r="H14" s="80">
        <f>AVERAGEIF('Single-source evaluation'!$C:$C,'Single-source Summary'!$B14,'Single-source evaluation'!I:I)</f>
        <v>5</v>
      </c>
      <c r="I14" s="80">
        <f>AVERAGEIF('Single-source evaluation'!$C:$C,'Single-source Summary'!$B14,'Single-source evaluation'!J:J)</f>
        <v>3</v>
      </c>
      <c r="J14" s="80">
        <f>AVERAGEIF('Single-source evaluation'!$C:$C,'Single-source Summary'!$B14,'Single-source evaluation'!K:K)</f>
        <v>4.5714285714285712</v>
      </c>
      <c r="K14" s="80">
        <f>AVERAGEIF('Single-source evaluation'!$C:$C,'Single-source Summary'!$B14,'Single-source evaluation'!L:L)</f>
        <v>4.8571428571428568</v>
      </c>
      <c r="L14" s="80">
        <f>AVERAGEIF('Single-source evaluation'!$C:$C,'Single-source Summary'!$B14,'Single-source evaluation'!M:M)</f>
        <v>3.8333333333333335</v>
      </c>
      <c r="M14" s="80">
        <f>AVERAGEIF('Single-source evaluation'!$C:$C,'Single-source Summary'!$B14,'Single-source evaluation'!N:N)</f>
        <v>4.5</v>
      </c>
      <c r="N14" s="80">
        <f>AVERAGEIF('Single-source evaluation'!$C:$C,'Single-source Summary'!$B14,'Single-source evaluation'!O:O)</f>
        <v>4.7857142857142856</v>
      </c>
      <c r="O14" s="80">
        <f>AVERAGEIF('Single-source evaluation'!$C:$C,'Single-source Summary'!$B14,'Single-source evaluation'!P:P)</f>
        <v>4.5</v>
      </c>
      <c r="P14" s="80">
        <f>AVERAGEIF('Single-source evaluation'!$C:$C,'Single-source Summary'!$B14,'Single-source evaluation'!Q:Q)</f>
        <v>4.2142857142857144</v>
      </c>
      <c r="Q14" s="80">
        <f>AVERAGEIF('Single-source evaluation'!$C:$C,'Single-source Summary'!$B14,'Single-source evaluation'!R:R)</f>
        <v>4.9285714285714288</v>
      </c>
      <c r="R14" s="80">
        <f>AVERAGEIF('Single-source evaluation'!$C:$C,'Single-source Summary'!$B14,'Single-source evaluation'!S:S)</f>
        <v>4.8571428571428568</v>
      </c>
    </row>
    <row r="15" spans="1:18">
      <c r="B15" s="60" t="s">
        <v>61</v>
      </c>
      <c r="D15" s="80">
        <f>AVERAGEIF('Single-source evaluation'!$C:$C,'Single-source Summary'!$B15,'Single-source evaluation'!E:E)</f>
        <v>1.5</v>
      </c>
      <c r="E15" s="80">
        <f>AVERAGEIF('Single-source evaluation'!$C:$C,'Single-source Summary'!$B15,'Single-source evaluation'!F:F)</f>
        <v>0</v>
      </c>
      <c r="F15" s="80">
        <f>AVERAGEIF('Single-source evaluation'!$C:$C,'Single-source Summary'!$B15,'Single-source evaluation'!G:G)</f>
        <v>0.14285714285714285</v>
      </c>
      <c r="G15" s="80">
        <f>AVERAGEIF('Single-source evaluation'!$C:$C,'Single-source Summary'!$B15,'Single-source evaluation'!H:H)</f>
        <v>0</v>
      </c>
      <c r="H15" s="80">
        <f>AVERAGEIF('Single-source evaluation'!$C:$C,'Single-source Summary'!$B15,'Single-source evaluation'!I:I)</f>
        <v>0</v>
      </c>
      <c r="I15" s="80">
        <f>AVERAGEIF('Single-source evaluation'!$C:$C,'Single-source Summary'!$B15,'Single-source evaluation'!J:J)</f>
        <v>0.2857142857142857</v>
      </c>
      <c r="J15" s="80">
        <f>AVERAGEIF('Single-source evaluation'!$C:$C,'Single-source Summary'!$B15,'Single-source evaluation'!K:K)</f>
        <v>0.14285714285714285</v>
      </c>
      <c r="K15" s="80">
        <f>AVERAGEIF('Single-source evaluation'!$C:$C,'Single-source Summary'!$B15,'Single-source evaluation'!L:L)</f>
        <v>0</v>
      </c>
      <c r="L15" s="80">
        <f>AVERAGEIF('Single-source evaluation'!$C:$C,'Single-source Summary'!$B15,'Single-source evaluation'!M:M)</f>
        <v>0.14285714285714285</v>
      </c>
      <c r="M15" s="80">
        <f>AVERAGEIF('Single-source evaluation'!$C:$C,'Single-source Summary'!$B15,'Single-source evaluation'!N:N)</f>
        <v>0.2857142857142857</v>
      </c>
      <c r="N15" s="80">
        <f>AVERAGEIF('Single-source evaluation'!$C:$C,'Single-source Summary'!$B15,'Single-source evaluation'!O:O)</f>
        <v>0.2857142857142857</v>
      </c>
      <c r="O15" s="80">
        <f>AVERAGEIF('Single-source evaluation'!$C:$C,'Single-source Summary'!$B15,'Single-source evaluation'!P:P)</f>
        <v>0.14285714285714285</v>
      </c>
      <c r="P15" s="80">
        <f>AVERAGEIF('Single-source evaluation'!$C:$C,'Single-source Summary'!$B15,'Single-source evaluation'!Q:Q)</f>
        <v>0.21428571428571427</v>
      </c>
      <c r="Q15" s="80">
        <f>AVERAGEIF('Single-source evaluation'!$C:$C,'Single-source Summary'!$B15,'Single-source evaluation'!R:R)</f>
        <v>0.14285714285714285</v>
      </c>
      <c r="R15" s="80">
        <f>AVERAGEIF('Single-source evaluation'!$C:$C,'Single-source Summary'!$B15,'Single-source evaluation'!S:S)</f>
        <v>0.14285714285714285</v>
      </c>
    </row>
    <row r="16" spans="1:18">
      <c r="B16" s="60" t="s">
        <v>98</v>
      </c>
      <c r="D16" s="80">
        <f>AVERAGEIF('Single-source evaluation'!$C:$C,'Single-source Summary'!$B16,'Single-source evaluation'!E:E)</f>
        <v>0</v>
      </c>
      <c r="E16" s="80">
        <f>AVERAGEIF('Single-source evaluation'!$C:$C,'Single-source Summary'!$B16,'Single-source evaluation'!F:F)</f>
        <v>0</v>
      </c>
      <c r="F16" s="80">
        <f>AVERAGEIF('Single-source evaluation'!$C:$C,'Single-source Summary'!$B16,'Single-source evaluation'!G:G)</f>
        <v>0</v>
      </c>
      <c r="G16" s="80" t="e">
        <f>AVERAGEIF('Single-source evaluation'!$C:$C,'Single-source Summary'!$B16,'Single-source evaluation'!H:H)</f>
        <v>#DIV/0!</v>
      </c>
      <c r="H16" s="80">
        <f>AVERAGEIF('Single-source evaluation'!$C:$C,'Single-source Summary'!$B16,'Single-source evaluation'!I:I)</f>
        <v>0</v>
      </c>
      <c r="I16" s="80">
        <f>AVERAGEIF('Single-source evaluation'!$C:$C,'Single-source Summary'!$B16,'Single-source evaluation'!J:J)</f>
        <v>0</v>
      </c>
      <c r="J16" s="80">
        <f>AVERAGEIF('Single-source evaluation'!$C:$C,'Single-source Summary'!$B16,'Single-source evaluation'!K:K)</f>
        <v>0</v>
      </c>
      <c r="K16" s="80">
        <f>AVERAGEIF('Single-source evaluation'!$C:$C,'Single-source Summary'!$B16,'Single-source evaluation'!L:L)</f>
        <v>0</v>
      </c>
      <c r="L16" s="80">
        <f>AVERAGEIF('Single-source evaluation'!$C:$C,'Single-source Summary'!$B16,'Single-source evaluation'!M:M)</f>
        <v>0</v>
      </c>
      <c r="M16" s="80">
        <f>AVERAGEIF('Single-source evaluation'!$C:$C,'Single-source Summary'!$B16,'Single-source evaluation'!N:N)</f>
        <v>0</v>
      </c>
      <c r="N16" s="80">
        <f>AVERAGEIF('Single-source evaluation'!$C:$C,'Single-source Summary'!$B16,'Single-source evaluation'!O:O)</f>
        <v>1</v>
      </c>
      <c r="O16" s="80">
        <f>AVERAGEIF('Single-source evaluation'!$C:$C,'Single-source Summary'!$B16,'Single-source evaluation'!P:P)</f>
        <v>0</v>
      </c>
      <c r="P16" s="80">
        <f>AVERAGEIF('Single-source evaluation'!$C:$C,'Single-source Summary'!$B16,'Single-source evaluation'!Q:Q)</f>
        <v>0</v>
      </c>
      <c r="Q16" s="80">
        <f>AVERAGEIF('Single-source evaluation'!$C:$C,'Single-source Summary'!$B16,'Single-source evaluation'!R:R)</f>
        <v>0</v>
      </c>
      <c r="R16" s="80">
        <f>AVERAGEIF('Single-source evaluation'!$C:$C,'Single-source Summary'!$B16,'Single-source evaluation'!S:S)</f>
        <v>1</v>
      </c>
    </row>
    <row r="17" spans="1:18">
      <c r="B17" s="60" t="s">
        <v>73</v>
      </c>
      <c r="D17" s="80">
        <f>AVERAGEIF('Single-source evaluation'!$C:$C,'Single-source Summary'!$B17,'Single-source evaluation'!E:E)</f>
        <v>0</v>
      </c>
      <c r="E17" s="80">
        <f>AVERAGEIF('Single-source evaluation'!$C:$C,'Single-source Summary'!$B17,'Single-source evaluation'!F:F)</f>
        <v>0</v>
      </c>
      <c r="F17" s="80">
        <f>AVERAGEIF('Single-source evaluation'!$C:$C,'Single-source Summary'!$B17,'Single-source evaluation'!G:G)</f>
        <v>0</v>
      </c>
      <c r="G17" s="80">
        <f>AVERAGEIF('Single-source evaluation'!$C:$C,'Single-source Summary'!$B17,'Single-source evaluation'!H:H)</f>
        <v>0</v>
      </c>
      <c r="H17" s="80">
        <f>AVERAGEIF('Single-source evaluation'!$C:$C,'Single-source Summary'!$B17,'Single-source evaluation'!I:I)</f>
        <v>0</v>
      </c>
      <c r="I17" s="80">
        <f>AVERAGEIF('Single-source evaluation'!$C:$C,'Single-source Summary'!$B17,'Single-source evaluation'!J:J)</f>
        <v>0</v>
      </c>
      <c r="J17" s="80">
        <f>AVERAGEIF('Single-source evaluation'!$C:$C,'Single-source Summary'!$B17,'Single-source evaluation'!K:K)</f>
        <v>0</v>
      </c>
      <c r="K17" s="80" t="e">
        <f>AVERAGEIF('Single-source evaluation'!$C:$C,'Single-source Summary'!$B17,'Single-source evaluation'!L:L)</f>
        <v>#DIV/0!</v>
      </c>
      <c r="L17" s="80">
        <f>AVERAGEIF('Single-source evaluation'!$C:$C,'Single-source Summary'!$B17,'Single-source evaluation'!M:M)</f>
        <v>0</v>
      </c>
      <c r="M17" s="80">
        <f>AVERAGEIF('Single-source evaluation'!$C:$C,'Single-source Summary'!$B17,'Single-source evaluation'!N:N)</f>
        <v>0</v>
      </c>
      <c r="N17" s="80">
        <f>AVERAGEIF('Single-source evaluation'!$C:$C,'Single-source Summary'!$B17,'Single-source evaluation'!O:O)</f>
        <v>0</v>
      </c>
      <c r="O17" s="80" t="e">
        <f>AVERAGEIF('Single-source evaluation'!$C:$C,'Single-source Summary'!$B17,'Single-source evaluation'!P:P)</f>
        <v>#DIV/0!</v>
      </c>
      <c r="P17" s="80">
        <f>AVERAGEIF('Single-source evaluation'!$C:$C,'Single-source Summary'!$B17,'Single-source evaluation'!Q:Q)</f>
        <v>0</v>
      </c>
      <c r="Q17" s="80">
        <f>AVERAGEIF('Single-source evaluation'!$C:$C,'Single-source Summary'!$B17,'Single-source evaluation'!R:R)</f>
        <v>0</v>
      </c>
      <c r="R17" s="80">
        <f>AVERAGEIF('Single-source evaluation'!$C:$C,'Single-source Summary'!$B17,'Single-source evaluation'!S:S)</f>
        <v>0</v>
      </c>
    </row>
    <row r="18" spans="1:18">
      <c r="B18" s="60" t="s">
        <v>97</v>
      </c>
      <c r="D18" s="80">
        <f>AVERAGEIF('Single-source evaluation'!$C:$C,'Single-source Summary'!$B18,'Single-source evaluation'!E:E)</f>
        <v>0</v>
      </c>
      <c r="E18" s="80">
        <f>AVERAGEIF('Single-source evaluation'!$C:$C,'Single-source Summary'!$B18,'Single-source evaluation'!F:F)</f>
        <v>0</v>
      </c>
      <c r="F18" s="80" t="e">
        <f>AVERAGEIF('Single-source evaluation'!$C:$C,'Single-source Summary'!$B18,'Single-source evaluation'!G:G)</f>
        <v>#DIV/0!</v>
      </c>
      <c r="G18" s="80">
        <f>AVERAGEIF('Single-source evaluation'!$C:$C,'Single-source Summary'!$B18,'Single-source evaluation'!H:H)</f>
        <v>0</v>
      </c>
      <c r="H18" s="80">
        <f>AVERAGEIF('Single-source evaluation'!$C:$C,'Single-source Summary'!$B18,'Single-source evaluation'!I:I)</f>
        <v>0</v>
      </c>
      <c r="I18" s="80">
        <f>AVERAGEIF('Single-source evaluation'!$C:$C,'Single-source Summary'!$B18,'Single-source evaluation'!J:J)</f>
        <v>0</v>
      </c>
      <c r="J18" s="80">
        <f>AVERAGEIF('Single-source evaluation'!$C:$C,'Single-source Summary'!$B18,'Single-source evaluation'!K:K)</f>
        <v>2</v>
      </c>
      <c r="K18" s="80">
        <f>AVERAGEIF('Single-source evaluation'!$C:$C,'Single-source Summary'!$B18,'Single-source evaluation'!L:L)</f>
        <v>2</v>
      </c>
      <c r="L18" s="80">
        <f>AVERAGEIF('Single-source evaluation'!$C:$C,'Single-source Summary'!$B18,'Single-source evaluation'!M:M)</f>
        <v>1</v>
      </c>
      <c r="M18" s="80">
        <f>AVERAGEIF('Single-source evaluation'!$C:$C,'Single-source Summary'!$B18,'Single-source evaluation'!N:N)</f>
        <v>1</v>
      </c>
      <c r="N18" s="80">
        <f>AVERAGEIF('Single-source evaluation'!$C:$C,'Single-source Summary'!$B18,'Single-source evaluation'!O:O)</f>
        <v>1</v>
      </c>
      <c r="O18" s="80">
        <f>AVERAGEIF('Single-source evaluation'!$C:$C,'Single-source Summary'!$B18,'Single-source evaluation'!P:P)</f>
        <v>2</v>
      </c>
      <c r="P18" s="80">
        <f>AVERAGEIF('Single-source evaluation'!$C:$C,'Single-source Summary'!$B18,'Single-source evaluation'!Q:Q)</f>
        <v>1</v>
      </c>
      <c r="Q18" s="80">
        <f>AVERAGEIF('Single-source evaluation'!$C:$C,'Single-source Summary'!$B18,'Single-source evaluation'!R:R)</f>
        <v>4</v>
      </c>
      <c r="R18" s="80">
        <f>AVERAGEIF('Single-source evaluation'!$C:$C,'Single-source Summary'!$B18,'Single-source evaluation'!S:S)</f>
        <v>1</v>
      </c>
    </row>
    <row r="20" spans="1:18">
      <c r="A20" s="60" t="s">
        <v>16</v>
      </c>
      <c r="D20" s="80">
        <f>AVERAGEIF('Single-source evaluation'!$B:$B,'Single-source Summary'!$A20,'Single-source evaluation'!E:E)</f>
        <v>2.4137931034482758</v>
      </c>
      <c r="E20" s="80">
        <f>AVERAGEIF('Single-source evaluation'!$B:$B,'Single-source Summary'!$A20,'Single-source evaluation'!F:F)</f>
        <v>2.4696969696969697</v>
      </c>
      <c r="F20" s="80">
        <f>AVERAGEIF('Single-source evaluation'!$B:$B,'Single-source Summary'!$A20,'Single-source evaluation'!G:G)</f>
        <v>2.28125</v>
      </c>
      <c r="G20" s="80">
        <f>AVERAGEIF('Single-source evaluation'!$B:$B,'Single-source Summary'!$A20,'Single-source evaluation'!H:H)</f>
        <v>0.80645161290322576</v>
      </c>
      <c r="H20" s="80">
        <f>AVERAGEIF('Single-source evaluation'!$B:$B,'Single-source Summary'!$A20,'Single-source evaluation'!I:I)</f>
        <v>0.72727272727272729</v>
      </c>
      <c r="I20" s="80">
        <f>AVERAGEIF('Single-source evaluation'!$B:$B,'Single-source Summary'!$A20,'Single-source evaluation'!J:J)</f>
        <v>0.86363636363636365</v>
      </c>
      <c r="J20" s="80">
        <f>AVERAGEIF('Single-source evaluation'!$B:$B,'Single-source Summary'!$A20,'Single-source evaluation'!K:K)</f>
        <v>2.5151515151515151</v>
      </c>
      <c r="K20" s="80">
        <f>AVERAGEIF('Single-source evaluation'!$B:$B,'Single-source Summary'!$A20,'Single-source evaluation'!L:L)</f>
        <v>2.9393939393939394</v>
      </c>
      <c r="L20" s="80">
        <f>AVERAGEIF('Single-source evaluation'!$B:$B,'Single-source Summary'!$A20,'Single-source evaluation'!M:M)</f>
        <v>1.5606060606060606</v>
      </c>
      <c r="M20" s="80">
        <f>AVERAGEIF('Single-source evaluation'!$B:$B,'Single-source Summary'!$A20,'Single-source evaluation'!N:N)</f>
        <v>2.5606060606060606</v>
      </c>
      <c r="N20" s="80">
        <f>AVERAGEIF('Single-source evaluation'!$B:$B,'Single-source Summary'!$A20,'Single-source evaluation'!O:O)</f>
        <v>2.7272727272727271</v>
      </c>
      <c r="O20" s="80">
        <f>AVERAGEIF('Single-source evaluation'!$B:$B,'Single-source Summary'!$A20,'Single-source evaluation'!P:P)</f>
        <v>2.7878787878787881</v>
      </c>
      <c r="P20" s="80">
        <f>AVERAGEIF('Single-source evaluation'!$B:$B,'Single-source Summary'!$A20,'Single-source evaluation'!Q:Q)</f>
        <v>2.4545454545454546</v>
      </c>
      <c r="Q20" s="80">
        <f>AVERAGEIF('Single-source evaluation'!$B:$B,'Single-source Summary'!$A20,'Single-source evaluation'!R:R)</f>
        <v>3.1666666666666665</v>
      </c>
      <c r="R20" s="80">
        <f>AVERAGEIF('Single-source evaluation'!$B:$B,'Single-source Summary'!$A20,'Single-source evaluation'!S:S)</f>
        <v>2.0909090909090908</v>
      </c>
    </row>
    <row r="21" spans="1:18">
      <c r="A21" s="60" t="s">
        <v>31</v>
      </c>
      <c r="D21" s="80">
        <f>AVERAGEIF('Single-source evaluation'!$B:$B,'Single-source Summary'!$A21,'Single-source evaluation'!E:E)</f>
        <v>1.46875</v>
      </c>
      <c r="E21" s="80">
        <f>AVERAGEIF('Single-source evaluation'!$B:$B,'Single-source Summary'!$A21,'Single-source evaluation'!F:F)</f>
        <v>1.09375</v>
      </c>
      <c r="F21" s="80">
        <f>AVERAGEIF('Single-source evaluation'!$B:$B,'Single-source Summary'!$A21,'Single-source evaluation'!G:G)</f>
        <v>1.375</v>
      </c>
      <c r="G21" s="80">
        <f>AVERAGEIF('Single-source evaluation'!$B:$B,'Single-source Summary'!$A21,'Single-source evaluation'!H:H)</f>
        <v>0</v>
      </c>
      <c r="H21" s="80">
        <f>AVERAGEIF('Single-source evaluation'!$B:$B,'Single-source Summary'!$A21,'Single-source evaluation'!I:I)</f>
        <v>0</v>
      </c>
      <c r="I21" s="80">
        <f>AVERAGEIF('Single-source evaluation'!$B:$B,'Single-source Summary'!$A21,'Single-source evaluation'!J:J)</f>
        <v>0.1875</v>
      </c>
      <c r="J21" s="80">
        <f>AVERAGEIF('Single-source evaluation'!$B:$B,'Single-source Summary'!$A21,'Single-source evaluation'!K:K)</f>
        <v>1.75</v>
      </c>
      <c r="K21" s="80">
        <f>AVERAGEIF('Single-source evaluation'!$B:$B,'Single-source Summary'!$A21,'Single-source evaluation'!L:L)</f>
        <v>1.1333333333333333</v>
      </c>
      <c r="L21" s="80">
        <f>AVERAGEIF('Single-source evaluation'!$B:$B,'Single-source Summary'!$A21,'Single-source evaluation'!M:M)</f>
        <v>1.1875</v>
      </c>
      <c r="M21" s="80">
        <f>AVERAGEIF('Single-source evaluation'!$B:$B,'Single-source Summary'!$A21,'Single-source evaluation'!N:N)</f>
        <v>1.625</v>
      </c>
      <c r="N21" s="80">
        <f>AVERAGEIF('Single-source evaluation'!$B:$B,'Single-source Summary'!$A21,'Single-source evaluation'!O:O)</f>
        <v>1.1875</v>
      </c>
      <c r="O21" s="80">
        <f>AVERAGEIF('Single-source evaluation'!$B:$B,'Single-source Summary'!$A21,'Single-source evaluation'!P:P)</f>
        <v>2.1333333333333333</v>
      </c>
      <c r="P21" s="80">
        <f>AVERAGEIF('Single-source evaluation'!$B:$B,'Single-source Summary'!$A21,'Single-source evaluation'!Q:Q)</f>
        <v>1.625</v>
      </c>
      <c r="Q21" s="80">
        <f>AVERAGEIF('Single-source evaluation'!$B:$B,'Single-source Summary'!$A21,'Single-source evaluation'!R:R)</f>
        <v>1.96875</v>
      </c>
      <c r="R21" s="80">
        <f>AVERAGEIF('Single-source evaluation'!$B:$B,'Single-source Summary'!$A21,'Single-source evaluation'!S:S)</f>
        <v>0.625</v>
      </c>
    </row>
    <row r="22" spans="1:18">
      <c r="A22" s="60" t="s">
        <v>96</v>
      </c>
      <c r="D22" s="80">
        <f>AVERAGEIF('Single-source evaluation'!$B:$B,'Single-source Summary'!$A22,'Single-source evaluation'!E:E)</f>
        <v>0</v>
      </c>
      <c r="E22" s="80">
        <f>AVERAGEIF('Single-source evaluation'!$B:$B,'Single-source Summary'!$A22,'Single-source evaluation'!F:F)</f>
        <v>0</v>
      </c>
      <c r="F22" s="80">
        <f>AVERAGEIF('Single-source evaluation'!$B:$B,'Single-source Summary'!$A22,'Single-source evaluation'!G:G)</f>
        <v>0</v>
      </c>
      <c r="G22" s="80">
        <f>AVERAGEIF('Single-source evaluation'!$B:$B,'Single-source Summary'!$A22,'Single-source evaluation'!H:H)</f>
        <v>0</v>
      </c>
      <c r="H22" s="80">
        <f>AVERAGEIF('Single-source evaluation'!$B:$B,'Single-source Summary'!$A22,'Single-source evaluation'!I:I)</f>
        <v>0</v>
      </c>
      <c r="I22" s="80">
        <f>AVERAGEIF('Single-source evaluation'!$B:$B,'Single-source Summary'!$A22,'Single-source evaluation'!J:J)</f>
        <v>1</v>
      </c>
      <c r="J22" s="80">
        <f>AVERAGEIF('Single-source evaluation'!$B:$B,'Single-source Summary'!$A22,'Single-source evaluation'!K:K)</f>
        <v>0.25</v>
      </c>
      <c r="K22" s="80">
        <f>AVERAGEIF('Single-source evaluation'!$B:$B,'Single-source Summary'!$A22,'Single-source evaluation'!L:L)</f>
        <v>0</v>
      </c>
      <c r="L22" s="80">
        <f>AVERAGEIF('Single-source evaluation'!$B:$B,'Single-source Summary'!$A22,'Single-source evaluation'!M:M)</f>
        <v>1.25</v>
      </c>
      <c r="M22" s="80">
        <f>AVERAGEIF('Single-source evaluation'!$B:$B,'Single-source Summary'!$A22,'Single-source evaluation'!N:N)</f>
        <v>0.25</v>
      </c>
      <c r="N22" s="80">
        <f>AVERAGEIF('Single-source evaluation'!$B:$B,'Single-source Summary'!$A22,'Single-source evaluation'!O:O)</f>
        <v>2.25</v>
      </c>
      <c r="O22" s="80">
        <f>AVERAGEIF('Single-source evaluation'!$B:$B,'Single-source Summary'!$A22,'Single-source evaluation'!P:P)</f>
        <v>0</v>
      </c>
      <c r="P22" s="80">
        <f>AVERAGEIF('Single-source evaluation'!$B:$B,'Single-source Summary'!$A22,'Single-source evaluation'!Q:Q)</f>
        <v>0</v>
      </c>
      <c r="Q22" s="80">
        <f>AVERAGEIF('Single-source evaluation'!$B:$B,'Single-source Summary'!$A22,'Single-source evaluation'!R:R)</f>
        <v>0</v>
      </c>
      <c r="R22" s="80">
        <f>AVERAGEIF('Single-source evaluation'!$B:$B,'Single-source Summary'!$A22,'Single-source evaluation'!S:S)</f>
        <v>0</v>
      </c>
    </row>
    <row r="23" spans="1:18">
      <c r="A23" s="60" t="s">
        <v>102</v>
      </c>
      <c r="D23" s="80">
        <f>AVERAGEIF('Single-source evaluation'!$B:$B,'Single-source Summary'!$A23,'Single-source evaluation'!E:E)</f>
        <v>0</v>
      </c>
      <c r="E23" s="80">
        <f>AVERAGEIF('Single-source evaluation'!$B:$B,'Single-source Summary'!$A23,'Single-source evaluation'!F:F)</f>
        <v>3.5</v>
      </c>
      <c r="F23" s="80">
        <f>AVERAGEIF('Single-source evaluation'!$B:$B,'Single-source Summary'!$A23,'Single-source evaluation'!G:G)</f>
        <v>2.5</v>
      </c>
      <c r="G23" s="80">
        <f>AVERAGEIF('Single-source evaluation'!$B:$B,'Single-source Summary'!$A23,'Single-source evaluation'!H:H)</f>
        <v>0.33333333333333331</v>
      </c>
      <c r="H23" s="80">
        <f>AVERAGEIF('Single-source evaluation'!$B:$B,'Single-source Summary'!$A23,'Single-source evaluation'!I:I)</f>
        <v>0</v>
      </c>
      <c r="I23" s="80">
        <f>AVERAGEIF('Single-source evaluation'!$B:$B,'Single-source Summary'!$A23,'Single-source evaluation'!J:J)</f>
        <v>0</v>
      </c>
      <c r="J23" s="80">
        <f>AVERAGEIF('Single-source evaluation'!$B:$B,'Single-source Summary'!$A23,'Single-source evaluation'!K:K)</f>
        <v>2.3333333333333335</v>
      </c>
      <c r="K23" s="80">
        <f>AVERAGEIF('Single-source evaluation'!$B:$B,'Single-source Summary'!$A23,'Single-source evaluation'!L:L)</f>
        <v>4.666666666666667</v>
      </c>
      <c r="L23" s="80">
        <f>AVERAGEIF('Single-source evaluation'!$B:$B,'Single-source Summary'!$A23,'Single-source evaluation'!M:M)</f>
        <v>1.6666666666666667</v>
      </c>
      <c r="M23" s="80">
        <f>AVERAGEIF('Single-source evaluation'!$B:$B,'Single-source Summary'!$A23,'Single-source evaluation'!N:N)</f>
        <v>3.8333333333333335</v>
      </c>
      <c r="N23" s="80">
        <f>AVERAGEIF('Single-source evaluation'!$B:$B,'Single-source Summary'!$A23,'Single-source evaluation'!O:O)</f>
        <v>3.5</v>
      </c>
      <c r="O23" s="80">
        <f>AVERAGEIF('Single-source evaluation'!$B:$B,'Single-source Summary'!$A23,'Single-source evaluation'!P:P)</f>
        <v>2</v>
      </c>
      <c r="P23" s="80">
        <f>AVERAGEIF('Single-source evaluation'!$B:$B,'Single-source Summary'!$A23,'Single-source evaluation'!Q:Q)</f>
        <v>3.1666666666666665</v>
      </c>
      <c r="Q23" s="80">
        <f>AVERAGEIF('Single-source evaluation'!$B:$B,'Single-source Summary'!$A23,'Single-source evaluation'!R:R)</f>
        <v>2.8333333333333335</v>
      </c>
      <c r="R23" s="80">
        <f>AVERAGEIF('Single-source evaluation'!$B:$B,'Single-source Summary'!$A23,'Single-source evaluation'!S:S)</f>
        <v>3</v>
      </c>
    </row>
    <row r="24" spans="1:18">
      <c r="A24" s="60" t="s">
        <v>19</v>
      </c>
      <c r="D24" s="80">
        <f>AVERAGEIF('Single-source evaluation'!$B:$B,'Single-source Summary'!$A24,'Single-source evaluation'!E:E)</f>
        <v>4</v>
      </c>
      <c r="E24" s="80">
        <f>AVERAGEIF('Single-source evaluation'!$B:$B,'Single-source Summary'!$A24,'Single-source evaluation'!F:F)</f>
        <v>5</v>
      </c>
      <c r="F24" s="80">
        <f>AVERAGEIF('Single-source evaluation'!$B:$B,'Single-source Summary'!$A24,'Single-source evaluation'!G:G)</f>
        <v>4.5</v>
      </c>
      <c r="G24" s="80">
        <f>AVERAGEIF('Single-source evaluation'!$B:$B,'Single-source Summary'!$A24,'Single-source evaluation'!H:H)</f>
        <v>5</v>
      </c>
      <c r="H24" s="80">
        <f>AVERAGEIF('Single-source evaluation'!$B:$B,'Single-source Summary'!$A24,'Single-source evaluation'!I:I)</f>
        <v>5</v>
      </c>
      <c r="I24" s="80">
        <f>AVERAGEIF('Single-source evaluation'!$B:$B,'Single-source Summary'!$A24,'Single-source evaluation'!J:J)</f>
        <v>3.2857142857142856</v>
      </c>
      <c r="J24" s="80">
        <f>AVERAGEIF('Single-source evaluation'!$B:$B,'Single-source Summary'!$A24,'Single-source evaluation'!K:K)</f>
        <v>4.625</v>
      </c>
      <c r="K24" s="80">
        <f>AVERAGEIF('Single-source evaluation'!$B:$B,'Single-source Summary'!$A24,'Single-source evaluation'!L:L)</f>
        <v>4.875</v>
      </c>
      <c r="L24" s="80">
        <f>AVERAGEIF('Single-source evaluation'!$B:$B,'Single-source Summary'!$A24,'Single-source evaluation'!M:M)</f>
        <v>4</v>
      </c>
      <c r="M24" s="80">
        <f>AVERAGEIF('Single-source evaluation'!$B:$B,'Single-source Summary'!$A24,'Single-source evaluation'!N:N)</f>
        <v>4.5625</v>
      </c>
      <c r="N24" s="80">
        <f>AVERAGEIF('Single-source evaluation'!$B:$B,'Single-source Summary'!$A24,'Single-source evaluation'!O:O)</f>
        <v>4.8125</v>
      </c>
      <c r="O24" s="80">
        <f>AVERAGEIF('Single-source evaluation'!$B:$B,'Single-source Summary'!$A24,'Single-source evaluation'!P:P)</f>
        <v>4.5625</v>
      </c>
      <c r="P24" s="80">
        <f>AVERAGEIF('Single-source evaluation'!$B:$B,'Single-source Summary'!$A24,'Single-source evaluation'!Q:Q)</f>
        <v>4.3125</v>
      </c>
      <c r="Q24" s="80">
        <f>AVERAGEIF('Single-source evaluation'!$B:$B,'Single-source Summary'!$A24,'Single-source evaluation'!R:R)</f>
        <v>4.9375</v>
      </c>
      <c r="R24" s="80">
        <f>AVERAGEIF('Single-source evaluation'!$B:$B,'Single-source Summary'!$A24,'Single-source evaluation'!S:S)</f>
        <v>4.875</v>
      </c>
    </row>
    <row r="26" spans="1:18">
      <c r="A26" s="9" t="s">
        <v>16</v>
      </c>
      <c r="B26" s="59" t="s">
        <v>20</v>
      </c>
      <c r="D26" s="80">
        <f>AVERAGEIFS('Single-source evaluation'!E:E,'Single-source evaluation'!$B:$B,'Single-source Summary'!$A26,'Single-source evaluation'!$C:$C,'Single-source Summary'!$B26)</f>
        <v>3.5714285714285716</v>
      </c>
      <c r="E26" s="80">
        <f>AVERAGEIFS('Single-source evaluation'!F:F,'Single-source evaluation'!$B:$B,'Single-source Summary'!$A26,'Single-source evaluation'!$C:$C,'Single-source Summary'!$B26)</f>
        <v>4.4375</v>
      </c>
      <c r="F26" s="80">
        <f>AVERAGEIFS('Single-source evaluation'!G:G,'Single-source evaluation'!$B:$B,'Single-source Summary'!$A26,'Single-source evaluation'!$C:$C,'Single-source Summary'!$B26)</f>
        <v>4.625</v>
      </c>
      <c r="G26" s="80">
        <f>AVERAGEIFS('Single-source evaluation'!H:H,'Single-source evaluation'!$B:$B,'Single-source Summary'!$A26,'Single-source evaluation'!$C:$C,'Single-source Summary'!$B26)</f>
        <v>2</v>
      </c>
      <c r="H26" s="80">
        <f>AVERAGEIFS('Single-source evaluation'!I:I,'Single-source evaluation'!$B:$B,'Single-source Summary'!$A26,'Single-source evaluation'!$C:$C,'Single-source Summary'!$B26)</f>
        <v>1.5625</v>
      </c>
      <c r="I26" s="80">
        <f>AVERAGEIFS('Single-source evaluation'!J:J,'Single-source evaluation'!$B:$B,'Single-source Summary'!$A26,'Single-source evaluation'!$C:$C,'Single-source Summary'!$B26)</f>
        <v>1.5</v>
      </c>
      <c r="J26" s="80">
        <f>AVERAGEIFS('Single-source evaluation'!K:K,'Single-source evaluation'!$B:$B,'Single-source Summary'!$A26,'Single-source evaluation'!$C:$C,'Single-source Summary'!$B26)</f>
        <v>4.4375</v>
      </c>
      <c r="K26" s="80">
        <f>AVERAGEIFS('Single-source evaluation'!L:L,'Single-source evaluation'!$B:$B,'Single-source Summary'!$A26,'Single-source evaluation'!$C:$C,'Single-source Summary'!$B26)</f>
        <v>4.625</v>
      </c>
      <c r="L26" s="80">
        <f>AVERAGEIFS('Single-source evaluation'!M:M,'Single-source evaluation'!$B:$B,'Single-source Summary'!$A26,'Single-source evaluation'!$C:$C,'Single-source Summary'!$B26)</f>
        <v>3.5625</v>
      </c>
      <c r="M26" s="80">
        <f>AVERAGEIFS('Single-source evaluation'!N:N,'Single-source evaluation'!$B:$B,'Single-source Summary'!$A26,'Single-source evaluation'!$C:$C,'Single-source Summary'!$B26)</f>
        <v>4.25</v>
      </c>
      <c r="N26" s="80">
        <f>AVERAGEIFS('Single-source evaluation'!O:O,'Single-source evaluation'!$B:$B,'Single-source Summary'!$A26,'Single-source evaluation'!$C:$C,'Single-source Summary'!$B26)</f>
        <v>4.875</v>
      </c>
      <c r="O26" s="80">
        <f>AVERAGEIFS('Single-source evaluation'!P:P,'Single-source evaluation'!$B:$B,'Single-source Summary'!$A26,'Single-source evaluation'!$C:$C,'Single-source Summary'!$B26)</f>
        <v>4.875</v>
      </c>
      <c r="P26" s="80">
        <f>AVERAGEIFS('Single-source evaluation'!Q:Q,'Single-source evaluation'!$B:$B,'Single-source Summary'!$A26,'Single-source evaluation'!$C:$C,'Single-source Summary'!$B26)</f>
        <v>5</v>
      </c>
      <c r="Q26" s="80">
        <f>AVERAGEIFS('Single-source evaluation'!R:R,'Single-source evaluation'!$B:$B,'Single-source Summary'!$A26,'Single-source evaluation'!$C:$C,'Single-source Summary'!$B26)</f>
        <v>5</v>
      </c>
      <c r="R26" s="80">
        <f>AVERAGEIFS('Single-source evaluation'!S:S,'Single-source evaluation'!$B:$B,'Single-source Summary'!$A26,'Single-source evaluation'!$C:$C,'Single-source Summary'!$B26)</f>
        <v>4.5</v>
      </c>
    </row>
    <row r="27" spans="1:18">
      <c r="A27" s="9" t="s">
        <v>16</v>
      </c>
      <c r="B27" s="59" t="s">
        <v>21</v>
      </c>
      <c r="D27" s="80">
        <f>AVERAGEIFS('Single-source evaluation'!E:E,'Single-source evaluation'!$B:$B,'Single-source Summary'!$A27,'Single-source evaluation'!$C:$C,'Single-source Summary'!$B27)</f>
        <v>3</v>
      </c>
      <c r="E27" s="80">
        <f>AVERAGEIFS('Single-source evaluation'!F:F,'Single-source evaluation'!$B:$B,'Single-source Summary'!$A27,'Single-source evaluation'!$C:$C,'Single-source Summary'!$B27)</f>
        <v>3.875</v>
      </c>
      <c r="F27" s="80">
        <f>AVERAGEIFS('Single-source evaluation'!G:G,'Single-source evaluation'!$B:$B,'Single-source Summary'!$A27,'Single-source evaluation'!$C:$C,'Single-source Summary'!$B27)</f>
        <v>2.9375</v>
      </c>
      <c r="G27" s="80">
        <f>AVERAGEIFS('Single-source evaluation'!H:H,'Single-source evaluation'!$B:$B,'Single-source Summary'!$A27,'Single-source evaluation'!$C:$C,'Single-source Summary'!$B27)</f>
        <v>1</v>
      </c>
      <c r="H27" s="80">
        <f>AVERAGEIFS('Single-source evaluation'!I:I,'Single-source evaluation'!$B:$B,'Single-source Summary'!$A27,'Single-source evaluation'!$C:$C,'Single-source Summary'!$B27)</f>
        <v>0.8125</v>
      </c>
      <c r="I27" s="80">
        <f>AVERAGEIFS('Single-source evaluation'!J:J,'Single-source evaluation'!$B:$B,'Single-source Summary'!$A27,'Single-source evaluation'!$C:$C,'Single-source Summary'!$B27)</f>
        <v>1.0625</v>
      </c>
      <c r="J27" s="80">
        <f>AVERAGEIFS('Single-source evaluation'!K:K,'Single-source evaluation'!$B:$B,'Single-source Summary'!$A27,'Single-source evaluation'!$C:$C,'Single-source Summary'!$B27)</f>
        <v>3.625</v>
      </c>
      <c r="K27" s="80">
        <f>AVERAGEIFS('Single-source evaluation'!L:L,'Single-source evaluation'!$B:$B,'Single-source Summary'!$A27,'Single-source evaluation'!$C:$C,'Single-source Summary'!$B27)</f>
        <v>4.4375</v>
      </c>
      <c r="L27" s="80">
        <f>AVERAGEIFS('Single-source evaluation'!M:M,'Single-source evaluation'!$B:$B,'Single-source Summary'!$A27,'Single-source evaluation'!$C:$C,'Single-source Summary'!$B27)</f>
        <v>1.75</v>
      </c>
      <c r="M27" s="80">
        <f>AVERAGEIFS('Single-source evaluation'!N:N,'Single-source evaluation'!$B:$B,'Single-source Summary'!$A27,'Single-source evaluation'!$C:$C,'Single-source Summary'!$B27)</f>
        <v>3.75</v>
      </c>
      <c r="N27" s="80">
        <f>AVERAGEIFS('Single-source evaluation'!O:O,'Single-source evaluation'!$B:$B,'Single-source Summary'!$A27,'Single-source evaluation'!$C:$C,'Single-source Summary'!$B27)</f>
        <v>3.875</v>
      </c>
      <c r="O27" s="80">
        <f>AVERAGEIFS('Single-source evaluation'!P:P,'Single-source evaluation'!$B:$B,'Single-source Summary'!$A27,'Single-source evaluation'!$C:$C,'Single-source Summary'!$B27)</f>
        <v>4.125</v>
      </c>
      <c r="P27" s="80">
        <f>AVERAGEIFS('Single-source evaluation'!Q:Q,'Single-source evaluation'!$B:$B,'Single-source Summary'!$A27,'Single-source evaluation'!$C:$C,'Single-source Summary'!$B27)</f>
        <v>3.3125</v>
      </c>
      <c r="Q27" s="80">
        <f>AVERAGEIFS('Single-source evaluation'!R:R,'Single-source evaluation'!$B:$B,'Single-source Summary'!$A27,'Single-source evaluation'!$C:$C,'Single-source Summary'!$B27)</f>
        <v>4.5625</v>
      </c>
      <c r="R27" s="80">
        <f>AVERAGEIFS('Single-source evaluation'!S:S,'Single-source evaluation'!$B:$B,'Single-source Summary'!$A27,'Single-source evaluation'!$C:$C,'Single-source Summary'!$B27)</f>
        <v>2.5625</v>
      </c>
    </row>
    <row r="28" spans="1:18">
      <c r="A28" s="9" t="s">
        <v>16</v>
      </c>
      <c r="B28" s="59" t="s">
        <v>22</v>
      </c>
      <c r="D28" s="80">
        <f>AVERAGEIFS('Single-source evaluation'!E:E,'Single-source evaluation'!$B:$B,'Single-source Summary'!$A28,'Single-source evaluation'!$C:$C,'Single-source Summary'!$B28)</f>
        <v>2.1428571428571428</v>
      </c>
      <c r="E28" s="80">
        <f>AVERAGEIFS('Single-source evaluation'!F:F,'Single-source evaluation'!$B:$B,'Single-source Summary'!$A28,'Single-source evaluation'!$C:$C,'Single-source Summary'!$B28)</f>
        <v>1.875</v>
      </c>
      <c r="F28" s="80">
        <f>AVERAGEIFS('Single-source evaluation'!G:G,'Single-source evaluation'!$B:$B,'Single-source Summary'!$A28,'Single-source evaluation'!$C:$C,'Single-source Summary'!$B28)</f>
        <v>1.4375</v>
      </c>
      <c r="G28" s="80">
        <f>AVERAGEIFS('Single-source evaluation'!H:H,'Single-source evaluation'!$B:$B,'Single-source Summary'!$A28,'Single-source evaluation'!$C:$C,'Single-source Summary'!$B28)</f>
        <v>0.125</v>
      </c>
      <c r="H28" s="80">
        <f>AVERAGEIFS('Single-source evaluation'!I:I,'Single-source evaluation'!$B:$B,'Single-source Summary'!$A28,'Single-source evaluation'!$C:$C,'Single-source Summary'!$B28)</f>
        <v>0.625</v>
      </c>
      <c r="I28" s="80">
        <f>AVERAGEIFS('Single-source evaluation'!J:J,'Single-source evaluation'!$B:$B,'Single-source Summary'!$A28,'Single-source evaluation'!$C:$C,'Single-source Summary'!$B28)</f>
        <v>0.75</v>
      </c>
      <c r="J28" s="80">
        <f>AVERAGEIFS('Single-source evaluation'!K:K,'Single-source evaluation'!$B:$B,'Single-source Summary'!$A28,'Single-source evaluation'!$C:$C,'Single-source Summary'!$B28)</f>
        <v>1.9375</v>
      </c>
      <c r="K28" s="80">
        <f>AVERAGEIFS('Single-source evaluation'!L:L,'Single-source evaluation'!$B:$B,'Single-source Summary'!$A28,'Single-source evaluation'!$C:$C,'Single-source Summary'!$B28)</f>
        <v>2.8125</v>
      </c>
      <c r="L28" s="80">
        <f>AVERAGEIFS('Single-source evaluation'!M:M,'Single-source evaluation'!$B:$B,'Single-source Summary'!$A28,'Single-source evaluation'!$C:$C,'Single-source Summary'!$B28)</f>
        <v>0.875</v>
      </c>
      <c r="M28" s="80">
        <f>AVERAGEIFS('Single-source evaluation'!N:N,'Single-source evaluation'!$B:$B,'Single-source Summary'!$A28,'Single-source evaluation'!$C:$C,'Single-source Summary'!$B28)</f>
        <v>2.1875</v>
      </c>
      <c r="N28" s="80">
        <f>AVERAGEIFS('Single-source evaluation'!O:O,'Single-source evaluation'!$B:$B,'Single-source Summary'!$A28,'Single-source evaluation'!$C:$C,'Single-source Summary'!$B28)</f>
        <v>2</v>
      </c>
      <c r="O28" s="80">
        <f>AVERAGEIFS('Single-source evaluation'!P:P,'Single-source evaluation'!$B:$B,'Single-source Summary'!$A28,'Single-source evaluation'!$C:$C,'Single-source Summary'!$B28)</f>
        <v>2.125</v>
      </c>
      <c r="P28" s="80">
        <f>AVERAGEIFS('Single-source evaluation'!Q:Q,'Single-source evaluation'!$B:$B,'Single-source Summary'!$A28,'Single-source evaluation'!$C:$C,'Single-source Summary'!$B28)</f>
        <v>1.5</v>
      </c>
      <c r="Q28" s="80">
        <f>AVERAGEIFS('Single-source evaluation'!R:R,'Single-source evaluation'!$B:$B,'Single-source Summary'!$A28,'Single-source evaluation'!$C:$C,'Single-source Summary'!$B28)</f>
        <v>2.875</v>
      </c>
      <c r="R28" s="80">
        <f>AVERAGEIFS('Single-source evaluation'!S:S,'Single-source evaluation'!$B:$B,'Single-source Summary'!$A28,'Single-source evaluation'!$C:$C,'Single-source Summary'!$B28)</f>
        <v>1.1875</v>
      </c>
    </row>
    <row r="29" spans="1:18">
      <c r="A29" s="9" t="s">
        <v>18</v>
      </c>
      <c r="B29" s="59" t="s">
        <v>20</v>
      </c>
      <c r="D29" s="80">
        <f>AVERAGEIFS('Single-source evaluation'!E:E,'Single-source evaluation'!$B:$B,'Single-source Summary'!$A29,'Single-source evaluation'!$C:$C,'Single-source Summary'!$B29)</f>
        <v>2.2000000000000002</v>
      </c>
      <c r="E29" s="80">
        <f>AVERAGEIFS('Single-source evaluation'!F:F,'Single-source evaluation'!$B:$B,'Single-source Summary'!$A29,'Single-source evaluation'!$C:$C,'Single-source Summary'!$B29)</f>
        <v>2</v>
      </c>
      <c r="F29" s="80">
        <f>AVERAGEIFS('Single-source evaluation'!G:G,'Single-source evaluation'!$B:$B,'Single-source Summary'!$A29,'Single-source evaluation'!$C:$C,'Single-source Summary'!$B29)</f>
        <v>2.6</v>
      </c>
      <c r="G29" s="80">
        <f>AVERAGEIFS('Single-source evaluation'!H:H,'Single-source evaluation'!$B:$B,'Single-source Summary'!$A29,'Single-source evaluation'!$C:$C,'Single-source Summary'!$B29)</f>
        <v>0</v>
      </c>
      <c r="H29" s="80">
        <f>AVERAGEIFS('Single-source evaluation'!I:I,'Single-source evaluation'!$B:$B,'Single-source Summary'!$A29,'Single-source evaluation'!$C:$C,'Single-source Summary'!$B29)</f>
        <v>0</v>
      </c>
      <c r="I29" s="80">
        <f>AVERAGEIFS('Single-source evaluation'!J:J,'Single-source evaluation'!$B:$B,'Single-source Summary'!$A29,'Single-source evaluation'!$C:$C,'Single-source Summary'!$B29)</f>
        <v>0.2</v>
      </c>
      <c r="J29" s="80">
        <f>AVERAGEIFS('Single-source evaluation'!K:K,'Single-source evaluation'!$B:$B,'Single-source Summary'!$A29,'Single-source evaluation'!$C:$C,'Single-source Summary'!$B29)</f>
        <v>3</v>
      </c>
      <c r="K29" s="80">
        <f>AVERAGEIFS('Single-source evaluation'!L:L,'Single-source evaluation'!$B:$B,'Single-source Summary'!$A29,'Single-source evaluation'!$C:$C,'Single-source Summary'!$B29)</f>
        <v>1.6</v>
      </c>
      <c r="L29" s="80">
        <f>AVERAGEIFS('Single-source evaluation'!M:M,'Single-source evaluation'!$B:$B,'Single-source Summary'!$A29,'Single-source evaluation'!$C:$C,'Single-source Summary'!$B29)</f>
        <v>2.2000000000000002</v>
      </c>
      <c r="M29" s="80">
        <f>AVERAGEIFS('Single-source evaluation'!N:N,'Single-source evaluation'!$B:$B,'Single-source Summary'!$A29,'Single-source evaluation'!$C:$C,'Single-source Summary'!$B29)</f>
        <v>2.2999999999999998</v>
      </c>
      <c r="N29" s="80">
        <f>AVERAGEIFS('Single-source evaluation'!O:O,'Single-source evaluation'!$B:$B,'Single-source Summary'!$A29,'Single-source evaluation'!$C:$C,'Single-source Summary'!$B29)</f>
        <v>2</v>
      </c>
      <c r="O29" s="80">
        <f>AVERAGEIFS('Single-source evaluation'!P:P,'Single-source evaluation'!$B:$B,'Single-source Summary'!$A29,'Single-source evaluation'!$C:$C,'Single-source Summary'!$B29)</f>
        <v>2.6</v>
      </c>
      <c r="P29" s="80">
        <f>AVERAGEIFS('Single-source evaluation'!Q:Q,'Single-source evaluation'!$B:$B,'Single-source Summary'!$A29,'Single-source evaluation'!$C:$C,'Single-source Summary'!$B29)</f>
        <v>2.6</v>
      </c>
      <c r="Q29" s="80">
        <f>AVERAGEIFS('Single-source evaluation'!R:R,'Single-source evaluation'!$B:$B,'Single-source Summary'!$A29,'Single-source evaluation'!$C:$C,'Single-source Summary'!$B29)</f>
        <v>3</v>
      </c>
      <c r="R29" s="80">
        <f>AVERAGEIFS('Single-source evaluation'!S:S,'Single-source evaluation'!$B:$B,'Single-source Summary'!$A29,'Single-source evaluation'!$C:$C,'Single-source Summary'!$B29)</f>
        <v>1.2</v>
      </c>
    </row>
    <row r="30" spans="1:18">
      <c r="A30" s="9" t="s">
        <v>18</v>
      </c>
      <c r="B30" s="59" t="s">
        <v>21</v>
      </c>
      <c r="D30" s="80">
        <f>AVERAGEIFS('Single-source evaluation'!E:E,'Single-source evaluation'!$B:$B,'Single-source Summary'!$A30,'Single-source evaluation'!$C:$C,'Single-source Summary'!$B30)</f>
        <v>1.6</v>
      </c>
      <c r="E30" s="80">
        <f>AVERAGEIFS('Single-source evaluation'!F:F,'Single-source evaluation'!$B:$B,'Single-source Summary'!$A30,'Single-source evaluation'!$C:$C,'Single-source Summary'!$B30)</f>
        <v>1.5</v>
      </c>
      <c r="F30" s="80">
        <f>AVERAGEIFS('Single-source evaluation'!G:G,'Single-source evaluation'!$B:$B,'Single-source Summary'!$A30,'Single-source evaluation'!$C:$C,'Single-source Summary'!$B30)</f>
        <v>1.4</v>
      </c>
      <c r="G30" s="80">
        <f>AVERAGEIFS('Single-source evaluation'!H:H,'Single-source evaluation'!$B:$B,'Single-source Summary'!$A30,'Single-source evaluation'!$C:$C,'Single-source Summary'!$B30)</f>
        <v>0</v>
      </c>
      <c r="H30" s="80">
        <f>AVERAGEIFS('Single-source evaluation'!I:I,'Single-source evaluation'!$B:$B,'Single-source Summary'!$A30,'Single-source evaluation'!$C:$C,'Single-source Summary'!$B30)</f>
        <v>0</v>
      </c>
      <c r="I30" s="80">
        <f>AVERAGEIFS('Single-source evaluation'!J:J,'Single-source evaluation'!$B:$B,'Single-source Summary'!$A30,'Single-source evaluation'!$C:$C,'Single-source Summary'!$B30)</f>
        <v>0.2</v>
      </c>
      <c r="J30" s="80">
        <f>AVERAGEIFS('Single-source evaluation'!K:K,'Single-source evaluation'!$B:$B,'Single-source Summary'!$A30,'Single-source evaluation'!$C:$C,'Single-source Summary'!$B30)</f>
        <v>1.6</v>
      </c>
      <c r="K30" s="80">
        <f>AVERAGEIFS('Single-source evaluation'!L:L,'Single-source evaluation'!$B:$B,'Single-source Summary'!$A30,'Single-source evaluation'!$C:$C,'Single-source Summary'!$B30)</f>
        <v>1.6</v>
      </c>
      <c r="L30" s="80">
        <f>AVERAGEIFS('Single-source evaluation'!M:M,'Single-source evaluation'!$B:$B,'Single-source Summary'!$A30,'Single-source evaluation'!$C:$C,'Single-source Summary'!$B30)</f>
        <v>1</v>
      </c>
      <c r="M30" s="80">
        <f>AVERAGEIFS('Single-source evaluation'!N:N,'Single-source evaluation'!$B:$B,'Single-source Summary'!$A30,'Single-source evaluation'!$C:$C,'Single-source Summary'!$B30)</f>
        <v>2.1</v>
      </c>
      <c r="N30" s="80">
        <f>AVERAGEIFS('Single-source evaluation'!O:O,'Single-source evaluation'!$B:$B,'Single-source Summary'!$A30,'Single-source evaluation'!$C:$C,'Single-source Summary'!$B30)</f>
        <v>1.6</v>
      </c>
      <c r="O30" s="80">
        <f>AVERAGEIFS('Single-source evaluation'!P:P,'Single-source evaluation'!$B:$B,'Single-source Summary'!$A30,'Single-source evaluation'!$C:$C,'Single-source Summary'!$B30)</f>
        <v>2.4</v>
      </c>
      <c r="P30" s="80">
        <f>AVERAGEIFS('Single-source evaluation'!Q:Q,'Single-source evaluation'!$B:$B,'Single-source Summary'!$A30,'Single-source evaluation'!$C:$C,'Single-source Summary'!$B30)</f>
        <v>1.8</v>
      </c>
      <c r="Q30" s="80">
        <f>AVERAGEIFS('Single-source evaluation'!R:R,'Single-source evaluation'!$B:$B,'Single-source Summary'!$A30,'Single-source evaluation'!$C:$C,'Single-source Summary'!$B30)</f>
        <v>2.4</v>
      </c>
      <c r="R30" s="80">
        <f>AVERAGEIFS('Single-source evaluation'!S:S,'Single-source evaluation'!$B:$B,'Single-source Summary'!$A30,'Single-source evaluation'!$C:$C,'Single-source Summary'!$B30)</f>
        <v>0.8</v>
      </c>
    </row>
    <row r="31" spans="1:18">
      <c r="A31" s="9" t="s">
        <v>18</v>
      </c>
      <c r="B31" s="59" t="s">
        <v>22</v>
      </c>
      <c r="D31" s="80">
        <f>AVERAGEIFS('Single-source evaluation'!E:E,'Single-source evaluation'!$B:$B,'Single-source Summary'!$A31,'Single-source evaluation'!$C:$C,'Single-source Summary'!$B31)</f>
        <v>0.9</v>
      </c>
      <c r="E31" s="80">
        <f>AVERAGEIFS('Single-source evaluation'!F:F,'Single-source evaluation'!$B:$B,'Single-source Summary'!$A31,'Single-source evaluation'!$C:$C,'Single-source Summary'!$B31)</f>
        <v>0</v>
      </c>
      <c r="F31" s="80">
        <f>AVERAGEIFS('Single-source evaluation'!G:G,'Single-source evaluation'!$B:$B,'Single-source Summary'!$A31,'Single-source evaluation'!$C:$C,'Single-source Summary'!$B31)</f>
        <v>0.4</v>
      </c>
      <c r="G31" s="80">
        <f>AVERAGEIFS('Single-source evaluation'!H:H,'Single-source evaluation'!$B:$B,'Single-source Summary'!$A31,'Single-source evaluation'!$C:$C,'Single-source Summary'!$B31)</f>
        <v>0</v>
      </c>
      <c r="H31" s="80">
        <f>AVERAGEIFS('Single-source evaluation'!I:I,'Single-source evaluation'!$B:$B,'Single-source Summary'!$A31,'Single-source evaluation'!$C:$C,'Single-source Summary'!$B31)</f>
        <v>0</v>
      </c>
      <c r="I31" s="80">
        <f>AVERAGEIFS('Single-source evaluation'!J:J,'Single-source evaluation'!$B:$B,'Single-source Summary'!$A31,'Single-source evaluation'!$C:$C,'Single-source Summary'!$B31)</f>
        <v>0.2</v>
      </c>
      <c r="J31" s="80">
        <f>AVERAGEIFS('Single-source evaluation'!K:K,'Single-source evaluation'!$B:$B,'Single-source Summary'!$A31,'Single-source evaluation'!$C:$C,'Single-source Summary'!$B31)</f>
        <v>1</v>
      </c>
      <c r="K31" s="80">
        <f>AVERAGEIFS('Single-source evaluation'!L:L,'Single-source evaluation'!$B:$B,'Single-source Summary'!$A31,'Single-source evaluation'!$C:$C,'Single-source Summary'!$B31)</f>
        <v>0.2</v>
      </c>
      <c r="L31" s="80">
        <f>AVERAGEIFS('Single-source evaluation'!M:M,'Single-source evaluation'!$B:$B,'Single-source Summary'!$A31,'Single-source evaluation'!$C:$C,'Single-source Summary'!$B31)</f>
        <v>0.6</v>
      </c>
      <c r="M31" s="80">
        <f>AVERAGEIFS('Single-source evaluation'!N:N,'Single-source evaluation'!$B:$B,'Single-source Summary'!$A31,'Single-source evaluation'!$C:$C,'Single-source Summary'!$B31)</f>
        <v>0.8</v>
      </c>
      <c r="N31" s="80">
        <f>AVERAGEIFS('Single-source evaluation'!O:O,'Single-source evaluation'!$B:$B,'Single-source Summary'!$A31,'Single-source evaluation'!$C:$C,'Single-source Summary'!$B31)</f>
        <v>0.2</v>
      </c>
      <c r="O31" s="80">
        <f>AVERAGEIFS('Single-source evaluation'!P:P,'Single-source evaluation'!$B:$B,'Single-source Summary'!$A31,'Single-source evaluation'!$C:$C,'Single-source Summary'!$B31)</f>
        <v>1.4</v>
      </c>
      <c r="P31" s="80">
        <f>AVERAGEIFS('Single-source evaluation'!Q:Q,'Single-source evaluation'!$B:$B,'Single-source Summary'!$A31,'Single-source evaluation'!$C:$C,'Single-source Summary'!$B31)</f>
        <v>0.8</v>
      </c>
      <c r="Q31" s="80">
        <f>AVERAGEIFS('Single-source evaluation'!R:R,'Single-source evaluation'!$B:$B,'Single-source Summary'!$A31,'Single-source evaluation'!$C:$C,'Single-source Summary'!$B31)</f>
        <v>0.9</v>
      </c>
      <c r="R31" s="80">
        <f>AVERAGEIFS('Single-source evaluation'!S:S,'Single-source evaluation'!$B:$B,'Single-source Summary'!$A31,'Single-source evaluation'!$C:$C,'Single-source Summary'!$B31)</f>
        <v>0</v>
      </c>
    </row>
    <row r="32" spans="1:18">
      <c r="A32" s="60" t="s">
        <v>96</v>
      </c>
      <c r="B32" s="59" t="s">
        <v>20</v>
      </c>
      <c r="D32" s="80">
        <f>AVERAGEIFS('Single-source evaluation'!E:E,'Single-source evaluation'!$B:$B,'Single-source Summary'!$A32,'Single-source evaluation'!$C:$C,'Single-source Summary'!$B32)</f>
        <v>0</v>
      </c>
      <c r="E32" s="80">
        <f>AVERAGEIFS('Single-source evaluation'!F:F,'Single-source evaluation'!$B:$B,'Single-source Summary'!$A32,'Single-source evaluation'!$C:$C,'Single-source Summary'!$B32)</f>
        <v>0</v>
      </c>
      <c r="F32" s="80">
        <f>AVERAGEIFS('Single-source evaluation'!G:G,'Single-source evaluation'!$B:$B,'Single-source Summary'!$A32,'Single-source evaluation'!$C:$C,'Single-source Summary'!$B32)</f>
        <v>0</v>
      </c>
      <c r="G32" s="80">
        <f>AVERAGEIFS('Single-source evaluation'!H:H,'Single-source evaluation'!$B:$B,'Single-source Summary'!$A32,'Single-source evaluation'!$C:$C,'Single-source Summary'!$B32)</f>
        <v>0</v>
      </c>
      <c r="H32" s="80">
        <f>AVERAGEIFS('Single-source evaluation'!I:I,'Single-source evaluation'!$B:$B,'Single-source Summary'!$A32,'Single-source evaluation'!$C:$C,'Single-source Summary'!$B32)</f>
        <v>0</v>
      </c>
      <c r="I32" s="80">
        <f>AVERAGEIFS('Single-source evaluation'!J:J,'Single-source evaluation'!$B:$B,'Single-source Summary'!$A32,'Single-source evaluation'!$C:$C,'Single-source Summary'!$B32)</f>
        <v>1</v>
      </c>
      <c r="J32" s="80">
        <f>AVERAGEIFS('Single-source evaluation'!K:K,'Single-source evaluation'!$B:$B,'Single-source Summary'!$A32,'Single-source evaluation'!$C:$C,'Single-source Summary'!$B32)</f>
        <v>0.5</v>
      </c>
      <c r="K32" s="80">
        <f>AVERAGEIFS('Single-source evaluation'!L:L,'Single-source evaluation'!$B:$B,'Single-source Summary'!$A32,'Single-source evaluation'!$C:$C,'Single-source Summary'!$B32)</f>
        <v>0</v>
      </c>
      <c r="L32" s="80">
        <f>AVERAGEIFS('Single-source evaluation'!M:M,'Single-source evaluation'!$B:$B,'Single-source Summary'!$A32,'Single-source evaluation'!$C:$C,'Single-source Summary'!$B32)</f>
        <v>2.5</v>
      </c>
      <c r="M32" s="80">
        <f>AVERAGEIFS('Single-source evaluation'!N:N,'Single-source evaluation'!$B:$B,'Single-source Summary'!$A32,'Single-source evaluation'!$C:$C,'Single-source Summary'!$B32)</f>
        <v>0.5</v>
      </c>
      <c r="N32" s="80">
        <f>AVERAGEIFS('Single-source evaluation'!O:O,'Single-source evaluation'!$B:$B,'Single-source Summary'!$A32,'Single-source evaluation'!$C:$C,'Single-source Summary'!$B32)</f>
        <v>2.5</v>
      </c>
      <c r="O32" s="80">
        <f>AVERAGEIFS('Single-source evaluation'!P:P,'Single-source evaluation'!$B:$B,'Single-source Summary'!$A32,'Single-source evaluation'!$C:$C,'Single-source Summary'!$B32)</f>
        <v>0</v>
      </c>
      <c r="P32" s="80">
        <f>AVERAGEIFS('Single-source evaluation'!Q:Q,'Single-source evaluation'!$B:$B,'Single-source Summary'!$A32,'Single-source evaluation'!$C:$C,'Single-source Summary'!$B32)</f>
        <v>0</v>
      </c>
      <c r="Q32" s="80">
        <f>AVERAGEIFS('Single-source evaluation'!R:R,'Single-source evaluation'!$B:$B,'Single-source Summary'!$A32,'Single-source evaluation'!$C:$C,'Single-source Summary'!$B32)</f>
        <v>0</v>
      </c>
      <c r="R32" s="80">
        <f>AVERAGEIFS('Single-source evaluation'!S:S,'Single-source evaluation'!$B:$B,'Single-source Summary'!$A32,'Single-source evaluation'!$C:$C,'Single-source Summary'!$B32)</f>
        <v>0</v>
      </c>
    </row>
    <row r="33" spans="1:18">
      <c r="A33" s="60" t="s">
        <v>96</v>
      </c>
      <c r="B33" s="59" t="s">
        <v>21</v>
      </c>
      <c r="D33" s="80">
        <f>AVERAGEIFS('Single-source evaluation'!E:E,'Single-source evaluation'!$B:$B,'Single-source Summary'!$A33,'Single-source evaluation'!$C:$C,'Single-source Summary'!$B33)</f>
        <v>0</v>
      </c>
      <c r="E33" s="80">
        <f>AVERAGEIFS('Single-source evaluation'!F:F,'Single-source evaluation'!$B:$B,'Single-source Summary'!$A33,'Single-source evaluation'!$C:$C,'Single-source Summary'!$B33)</f>
        <v>0</v>
      </c>
      <c r="F33" s="80">
        <f>AVERAGEIFS('Single-source evaluation'!G:G,'Single-source evaluation'!$B:$B,'Single-source Summary'!$A33,'Single-source evaluation'!$C:$C,'Single-source Summary'!$B33)</f>
        <v>0</v>
      </c>
      <c r="G33" s="80">
        <f>AVERAGEIFS('Single-source evaluation'!H:H,'Single-source evaluation'!$B:$B,'Single-source Summary'!$A33,'Single-source evaluation'!$C:$C,'Single-source Summary'!$B33)</f>
        <v>0</v>
      </c>
      <c r="H33" s="80">
        <f>AVERAGEIFS('Single-source evaluation'!I:I,'Single-source evaluation'!$B:$B,'Single-source Summary'!$A33,'Single-source evaluation'!$C:$C,'Single-source Summary'!$B33)</f>
        <v>0</v>
      </c>
      <c r="I33" s="80">
        <f>AVERAGEIFS('Single-source evaluation'!J:J,'Single-source evaluation'!$B:$B,'Single-source Summary'!$A33,'Single-source evaluation'!$C:$C,'Single-source Summary'!$B33)</f>
        <v>1</v>
      </c>
      <c r="J33" s="80">
        <f>AVERAGEIFS('Single-source evaluation'!K:K,'Single-source evaluation'!$B:$B,'Single-source Summary'!$A33,'Single-source evaluation'!$C:$C,'Single-source Summary'!$B33)</f>
        <v>0</v>
      </c>
      <c r="K33" s="80">
        <f>AVERAGEIFS('Single-source evaluation'!L:L,'Single-source evaluation'!$B:$B,'Single-source Summary'!$A33,'Single-source evaluation'!$C:$C,'Single-source Summary'!$B33)</f>
        <v>0</v>
      </c>
      <c r="L33" s="80">
        <f>AVERAGEIFS('Single-source evaluation'!M:M,'Single-source evaluation'!$B:$B,'Single-source Summary'!$A33,'Single-source evaluation'!$C:$C,'Single-source Summary'!$B33)</f>
        <v>0</v>
      </c>
      <c r="M33" s="80">
        <f>AVERAGEIFS('Single-source evaluation'!N:N,'Single-source evaluation'!$B:$B,'Single-source Summary'!$A33,'Single-source evaluation'!$C:$C,'Single-source Summary'!$B33)</f>
        <v>0</v>
      </c>
      <c r="N33" s="80">
        <f>AVERAGEIFS('Single-source evaluation'!O:O,'Single-source evaluation'!$B:$B,'Single-source Summary'!$A33,'Single-source evaluation'!$C:$C,'Single-source Summary'!$B33)</f>
        <v>3</v>
      </c>
      <c r="O33" s="80">
        <f>AVERAGEIFS('Single-source evaluation'!P:P,'Single-source evaluation'!$B:$B,'Single-source Summary'!$A33,'Single-source evaluation'!$C:$C,'Single-source Summary'!$B33)</f>
        <v>0</v>
      </c>
      <c r="P33" s="80">
        <f>AVERAGEIFS('Single-source evaluation'!Q:Q,'Single-source evaluation'!$B:$B,'Single-source Summary'!$A33,'Single-source evaluation'!$C:$C,'Single-source Summary'!$B33)</f>
        <v>0</v>
      </c>
      <c r="Q33" s="80">
        <f>AVERAGEIFS('Single-source evaluation'!R:R,'Single-source evaluation'!$B:$B,'Single-source Summary'!$A33,'Single-source evaluation'!$C:$C,'Single-source Summary'!$B33)</f>
        <v>0</v>
      </c>
      <c r="R33" s="80">
        <f>AVERAGEIFS('Single-source evaluation'!S:S,'Single-source evaluation'!$B:$B,'Single-source Summary'!$A33,'Single-source evaluation'!$C:$C,'Single-source Summary'!$B33)</f>
        <v>0</v>
      </c>
    </row>
    <row r="34" spans="1:18">
      <c r="A34" s="60" t="s">
        <v>96</v>
      </c>
      <c r="B34" s="59" t="s">
        <v>22</v>
      </c>
      <c r="D34" s="80">
        <f>AVERAGEIFS('Single-source evaluation'!E:E,'Single-source evaluation'!$B:$B,'Single-source Summary'!$A34,'Single-source evaluation'!$C:$C,'Single-source Summary'!$B34)</f>
        <v>0</v>
      </c>
      <c r="E34" s="80">
        <f>AVERAGEIFS('Single-source evaluation'!F:F,'Single-source evaluation'!$B:$B,'Single-source Summary'!$A34,'Single-source evaluation'!$C:$C,'Single-source Summary'!$B34)</f>
        <v>0</v>
      </c>
      <c r="F34" s="80">
        <f>AVERAGEIFS('Single-source evaluation'!G:G,'Single-source evaluation'!$B:$B,'Single-source Summary'!$A34,'Single-source evaluation'!$C:$C,'Single-source Summary'!$B34)</f>
        <v>0</v>
      </c>
      <c r="G34" s="80">
        <f>AVERAGEIFS('Single-source evaluation'!H:H,'Single-source evaluation'!$B:$B,'Single-source Summary'!$A34,'Single-source evaluation'!$C:$C,'Single-source Summary'!$B34)</f>
        <v>0</v>
      </c>
      <c r="H34" s="80">
        <f>AVERAGEIFS('Single-source evaluation'!I:I,'Single-source evaluation'!$B:$B,'Single-source Summary'!$A34,'Single-source evaluation'!$C:$C,'Single-source Summary'!$B34)</f>
        <v>0</v>
      </c>
      <c r="I34" s="80">
        <f>AVERAGEIFS('Single-source evaluation'!J:J,'Single-source evaluation'!$B:$B,'Single-source Summary'!$A34,'Single-source evaluation'!$C:$C,'Single-source Summary'!$B34)</f>
        <v>1</v>
      </c>
      <c r="J34" s="80">
        <f>AVERAGEIFS('Single-source evaluation'!K:K,'Single-source evaluation'!$B:$B,'Single-source Summary'!$A34,'Single-source evaluation'!$C:$C,'Single-source Summary'!$B34)</f>
        <v>0</v>
      </c>
      <c r="K34" s="80">
        <f>AVERAGEIFS('Single-source evaluation'!L:L,'Single-source evaluation'!$B:$B,'Single-source Summary'!$A34,'Single-source evaluation'!$C:$C,'Single-source Summary'!$B34)</f>
        <v>0</v>
      </c>
      <c r="L34" s="80">
        <f>AVERAGEIFS('Single-source evaluation'!M:M,'Single-source evaluation'!$B:$B,'Single-source Summary'!$A34,'Single-source evaluation'!$C:$C,'Single-source Summary'!$B34)</f>
        <v>0</v>
      </c>
      <c r="M34" s="80">
        <f>AVERAGEIFS('Single-source evaluation'!N:N,'Single-source evaluation'!$B:$B,'Single-source Summary'!$A34,'Single-source evaluation'!$C:$C,'Single-source Summary'!$B34)</f>
        <v>0</v>
      </c>
      <c r="N34" s="80">
        <f>AVERAGEIFS('Single-source evaluation'!O:O,'Single-source evaluation'!$B:$B,'Single-source Summary'!$A34,'Single-source evaluation'!$C:$C,'Single-source Summary'!$B34)</f>
        <v>1</v>
      </c>
      <c r="O34" s="80">
        <f>AVERAGEIFS('Single-source evaluation'!P:P,'Single-source evaluation'!$B:$B,'Single-source Summary'!$A34,'Single-source evaluation'!$C:$C,'Single-source Summary'!$B34)</f>
        <v>0</v>
      </c>
      <c r="P34" s="80">
        <f>AVERAGEIFS('Single-source evaluation'!Q:Q,'Single-source evaluation'!$B:$B,'Single-source Summary'!$A34,'Single-source evaluation'!$C:$C,'Single-source Summary'!$B34)</f>
        <v>0</v>
      </c>
      <c r="Q34" s="80">
        <f>AVERAGEIFS('Single-source evaluation'!R:R,'Single-source evaluation'!$B:$B,'Single-source Summary'!$A34,'Single-source evaluation'!$C:$C,'Single-source Summary'!$B34)</f>
        <v>0</v>
      </c>
      <c r="R34" s="80">
        <f>AVERAGEIFS('Single-source evaluation'!S:S,'Single-source evaluation'!$B:$B,'Single-source Summary'!$A34,'Single-source evaluation'!$C:$C,'Single-source Summary'!$B34)</f>
        <v>0</v>
      </c>
    </row>
    <row r="35" spans="1:18">
      <c r="A35" s="60" t="s">
        <v>102</v>
      </c>
      <c r="B35" s="59" t="s">
        <v>20</v>
      </c>
      <c r="D35" s="80">
        <f>AVERAGEIFS('Single-source evaluation'!E:E,'Single-source evaluation'!$B:$B,'Single-source Summary'!$A35,'Single-source evaluation'!$C:$C,'Single-source Summary'!$B35)</f>
        <v>0</v>
      </c>
      <c r="E35" s="80">
        <f>AVERAGEIFS('Single-source evaluation'!F:F,'Single-source evaluation'!$B:$B,'Single-source Summary'!$A35,'Single-source evaluation'!$C:$C,'Single-source Summary'!$B35)</f>
        <v>4.5</v>
      </c>
      <c r="F35" s="80">
        <f>AVERAGEIFS('Single-source evaluation'!G:G,'Single-source evaluation'!$B:$B,'Single-source Summary'!$A35,'Single-source evaluation'!$C:$C,'Single-source Summary'!$B35)</f>
        <v>3.5</v>
      </c>
      <c r="G35" s="80">
        <f>AVERAGEIFS('Single-source evaluation'!H:H,'Single-source evaluation'!$B:$B,'Single-source Summary'!$A35,'Single-source evaluation'!$C:$C,'Single-source Summary'!$B35)</f>
        <v>1</v>
      </c>
      <c r="H35" s="80">
        <f>AVERAGEIFS('Single-source evaluation'!I:I,'Single-source evaluation'!$B:$B,'Single-source Summary'!$A35,'Single-source evaluation'!$C:$C,'Single-source Summary'!$B35)</f>
        <v>0</v>
      </c>
      <c r="I35" s="80">
        <f>AVERAGEIFS('Single-source evaluation'!J:J,'Single-source evaluation'!$B:$B,'Single-source Summary'!$A35,'Single-source evaluation'!$C:$C,'Single-source Summary'!$B35)</f>
        <v>0</v>
      </c>
      <c r="J35" s="80">
        <f>AVERAGEIFS('Single-source evaluation'!K:K,'Single-source evaluation'!$B:$B,'Single-source Summary'!$A35,'Single-source evaluation'!$C:$C,'Single-source Summary'!$B35)</f>
        <v>3</v>
      </c>
      <c r="K35" s="80">
        <f>AVERAGEIFS('Single-source evaluation'!L:L,'Single-source evaluation'!$B:$B,'Single-source Summary'!$A35,'Single-source evaluation'!$C:$C,'Single-source Summary'!$B35)</f>
        <v>4.5</v>
      </c>
      <c r="L35" s="80">
        <f>AVERAGEIFS('Single-source evaluation'!M:M,'Single-source evaluation'!$B:$B,'Single-source Summary'!$A35,'Single-source evaluation'!$C:$C,'Single-source Summary'!$B35)</f>
        <v>4</v>
      </c>
      <c r="M35" s="80">
        <f>AVERAGEIFS('Single-source evaluation'!N:N,'Single-source evaluation'!$B:$B,'Single-source Summary'!$A35,'Single-source evaluation'!$C:$C,'Single-source Summary'!$B35)</f>
        <v>4.5</v>
      </c>
      <c r="N35" s="80">
        <f>AVERAGEIFS('Single-source evaluation'!O:O,'Single-source evaluation'!$B:$B,'Single-source Summary'!$A35,'Single-source evaluation'!$C:$C,'Single-source Summary'!$B35)</f>
        <v>5</v>
      </c>
      <c r="O35" s="80">
        <f>AVERAGEIFS('Single-source evaluation'!P:P,'Single-source evaluation'!$B:$B,'Single-source Summary'!$A35,'Single-source evaluation'!$C:$C,'Single-source Summary'!$B35)</f>
        <v>2.5</v>
      </c>
      <c r="P35" s="80">
        <f>AVERAGEIFS('Single-source evaluation'!Q:Q,'Single-source evaluation'!$B:$B,'Single-source Summary'!$A35,'Single-source evaluation'!$C:$C,'Single-source Summary'!$B35)</f>
        <v>5</v>
      </c>
      <c r="Q35" s="80">
        <f>AVERAGEIFS('Single-source evaluation'!R:R,'Single-source evaluation'!$B:$B,'Single-source Summary'!$A35,'Single-source evaluation'!$C:$C,'Single-source Summary'!$B35)</f>
        <v>5</v>
      </c>
      <c r="R35" s="80">
        <f>AVERAGEIFS('Single-source evaluation'!S:S,'Single-source evaluation'!$B:$B,'Single-source Summary'!$A35,'Single-source evaluation'!$C:$C,'Single-source Summary'!$B35)</f>
        <v>5</v>
      </c>
    </row>
    <row r="36" spans="1:18">
      <c r="A36" s="60" t="s">
        <v>102</v>
      </c>
      <c r="B36" s="59" t="s">
        <v>21</v>
      </c>
      <c r="D36" s="80">
        <f>AVERAGEIFS('Single-source evaluation'!E:E,'Single-source evaluation'!$B:$B,'Single-source Summary'!$A36,'Single-source evaluation'!$C:$C,'Single-source Summary'!$B36)</f>
        <v>0</v>
      </c>
      <c r="E36" s="80">
        <f>AVERAGEIFS('Single-source evaluation'!F:F,'Single-source evaluation'!$B:$B,'Single-source Summary'!$A36,'Single-source evaluation'!$C:$C,'Single-source Summary'!$B36)</f>
        <v>3.5</v>
      </c>
      <c r="F36" s="80">
        <f>AVERAGEIFS('Single-source evaluation'!G:G,'Single-source evaluation'!$B:$B,'Single-source Summary'!$A36,'Single-source evaluation'!$C:$C,'Single-source Summary'!$B36)</f>
        <v>2.5</v>
      </c>
      <c r="G36" s="80">
        <f>AVERAGEIFS('Single-source evaluation'!H:H,'Single-source evaluation'!$B:$B,'Single-source Summary'!$A36,'Single-source evaluation'!$C:$C,'Single-source Summary'!$B36)</f>
        <v>0</v>
      </c>
      <c r="H36" s="80">
        <f>AVERAGEIFS('Single-source evaluation'!I:I,'Single-source evaluation'!$B:$B,'Single-source Summary'!$A36,'Single-source evaluation'!$C:$C,'Single-source Summary'!$B36)</f>
        <v>0</v>
      </c>
      <c r="I36" s="80">
        <f>AVERAGEIFS('Single-source evaluation'!J:J,'Single-source evaluation'!$B:$B,'Single-source Summary'!$A36,'Single-source evaluation'!$C:$C,'Single-source Summary'!$B36)</f>
        <v>0</v>
      </c>
      <c r="J36" s="80">
        <f>AVERAGEIFS('Single-source evaluation'!K:K,'Single-source evaluation'!$B:$B,'Single-source Summary'!$A36,'Single-source evaluation'!$C:$C,'Single-source Summary'!$B36)</f>
        <v>2.5</v>
      </c>
      <c r="K36" s="80">
        <f>AVERAGEIFS('Single-source evaluation'!L:L,'Single-source evaluation'!$B:$B,'Single-source Summary'!$A36,'Single-source evaluation'!$C:$C,'Single-source Summary'!$B36)</f>
        <v>5</v>
      </c>
      <c r="L36" s="80">
        <f>AVERAGEIFS('Single-source evaluation'!M:M,'Single-source evaluation'!$B:$B,'Single-source Summary'!$A36,'Single-source evaluation'!$C:$C,'Single-source Summary'!$B36)</f>
        <v>0.5</v>
      </c>
      <c r="M36" s="80">
        <f>AVERAGEIFS('Single-source evaluation'!N:N,'Single-source evaluation'!$B:$B,'Single-source Summary'!$A36,'Single-source evaluation'!$C:$C,'Single-source Summary'!$B36)</f>
        <v>4</v>
      </c>
      <c r="N36" s="80">
        <f>AVERAGEIFS('Single-source evaluation'!O:O,'Single-source evaluation'!$B:$B,'Single-source Summary'!$A36,'Single-source evaluation'!$C:$C,'Single-source Summary'!$B36)</f>
        <v>4</v>
      </c>
      <c r="O36" s="80">
        <f>AVERAGEIFS('Single-source evaluation'!P:P,'Single-source evaluation'!$B:$B,'Single-source Summary'!$A36,'Single-source evaluation'!$C:$C,'Single-source Summary'!$B36)</f>
        <v>2</v>
      </c>
      <c r="P36" s="80">
        <f>AVERAGEIFS('Single-source evaluation'!Q:Q,'Single-source evaluation'!$B:$B,'Single-source Summary'!$A36,'Single-source evaluation'!$C:$C,'Single-source Summary'!$B36)</f>
        <v>3</v>
      </c>
      <c r="Q36" s="80">
        <f>AVERAGEIFS('Single-source evaluation'!R:R,'Single-source evaluation'!$B:$B,'Single-source Summary'!$A36,'Single-source evaluation'!$C:$C,'Single-source Summary'!$B36)</f>
        <v>2.5</v>
      </c>
      <c r="R36" s="80">
        <f>AVERAGEIFS('Single-source evaluation'!S:S,'Single-source evaluation'!$B:$B,'Single-source Summary'!$A36,'Single-source evaluation'!$C:$C,'Single-source Summary'!$B36)</f>
        <v>2.5</v>
      </c>
    </row>
    <row r="37" spans="1:18">
      <c r="A37" s="60" t="s">
        <v>102</v>
      </c>
      <c r="B37" s="59" t="s">
        <v>22</v>
      </c>
      <c r="D37" s="80">
        <f>AVERAGEIFS('Single-source evaluation'!E:E,'Single-source evaluation'!$B:$B,'Single-source Summary'!$A37,'Single-source evaluation'!$C:$C,'Single-source Summary'!$B37)</f>
        <v>0</v>
      </c>
      <c r="E37" s="80">
        <f>AVERAGEIFS('Single-source evaluation'!F:F,'Single-source evaluation'!$B:$B,'Single-source Summary'!$A37,'Single-source evaluation'!$C:$C,'Single-source Summary'!$B37)</f>
        <v>2.5</v>
      </c>
      <c r="F37" s="80">
        <f>AVERAGEIFS('Single-source evaluation'!G:G,'Single-source evaluation'!$B:$B,'Single-source Summary'!$A37,'Single-source evaluation'!$C:$C,'Single-source Summary'!$B37)</f>
        <v>1.5</v>
      </c>
      <c r="G37" s="80">
        <f>AVERAGEIFS('Single-source evaluation'!H:H,'Single-source evaluation'!$B:$B,'Single-source Summary'!$A37,'Single-source evaluation'!$C:$C,'Single-source Summary'!$B37)</f>
        <v>0</v>
      </c>
      <c r="H37" s="80">
        <f>AVERAGEIFS('Single-source evaluation'!I:I,'Single-source evaluation'!$B:$B,'Single-source Summary'!$A37,'Single-source evaluation'!$C:$C,'Single-source Summary'!$B37)</f>
        <v>0</v>
      </c>
      <c r="I37" s="80">
        <f>AVERAGEIFS('Single-source evaluation'!J:J,'Single-source evaluation'!$B:$B,'Single-source Summary'!$A37,'Single-source evaluation'!$C:$C,'Single-source Summary'!$B37)</f>
        <v>0</v>
      </c>
      <c r="J37" s="80">
        <f>AVERAGEIFS('Single-source evaluation'!K:K,'Single-source evaluation'!$B:$B,'Single-source Summary'!$A37,'Single-source evaluation'!$C:$C,'Single-source Summary'!$B37)</f>
        <v>1.5</v>
      </c>
      <c r="K37" s="80">
        <f>AVERAGEIFS('Single-source evaluation'!L:L,'Single-source evaluation'!$B:$B,'Single-source Summary'!$A37,'Single-source evaluation'!$C:$C,'Single-source Summary'!$B37)</f>
        <v>4.5</v>
      </c>
      <c r="L37" s="80">
        <f>AVERAGEIFS('Single-source evaluation'!M:M,'Single-source evaluation'!$B:$B,'Single-source Summary'!$A37,'Single-source evaluation'!$C:$C,'Single-source Summary'!$B37)</f>
        <v>0.5</v>
      </c>
      <c r="M37" s="80">
        <f>AVERAGEIFS('Single-source evaluation'!N:N,'Single-source evaluation'!$B:$B,'Single-source Summary'!$A37,'Single-source evaluation'!$C:$C,'Single-source Summary'!$B37)</f>
        <v>3</v>
      </c>
      <c r="N37" s="80">
        <f>AVERAGEIFS('Single-source evaluation'!O:O,'Single-source evaluation'!$B:$B,'Single-source Summary'!$A37,'Single-source evaluation'!$C:$C,'Single-source Summary'!$B37)</f>
        <v>1.5</v>
      </c>
      <c r="O37" s="80">
        <f>AVERAGEIFS('Single-source evaluation'!P:P,'Single-source evaluation'!$B:$B,'Single-source Summary'!$A37,'Single-source evaluation'!$C:$C,'Single-source Summary'!$B37)</f>
        <v>1.5</v>
      </c>
      <c r="P37" s="80">
        <f>AVERAGEIFS('Single-source evaluation'!Q:Q,'Single-source evaluation'!$B:$B,'Single-source Summary'!$A37,'Single-source evaluation'!$C:$C,'Single-source Summary'!$B37)</f>
        <v>1.5</v>
      </c>
      <c r="Q37" s="80">
        <f>AVERAGEIFS('Single-source evaluation'!R:R,'Single-source evaluation'!$B:$B,'Single-source Summary'!$A37,'Single-source evaluation'!$C:$C,'Single-source Summary'!$B37)</f>
        <v>1</v>
      </c>
      <c r="R37" s="80">
        <f>AVERAGEIFS('Single-source evaluation'!S:S,'Single-source evaluation'!$B:$B,'Single-source Summary'!$A37,'Single-source evaluation'!$C:$C,'Single-source Summary'!$B37)</f>
        <v>1.5</v>
      </c>
    </row>
    <row r="38" spans="1:18">
      <c r="A38" s="9" t="s">
        <v>16</v>
      </c>
      <c r="B38" s="59" t="s">
        <v>61</v>
      </c>
      <c r="D38" s="80">
        <f>AVERAGEIFS('Single-source evaluation'!E:E,'Single-source evaluation'!$B:$B,'Single-source Summary'!$A38,'Single-source evaluation'!$C:$C,'Single-source Summary'!$B38)</f>
        <v>1.5</v>
      </c>
      <c r="E38" s="80">
        <f>AVERAGEIFS('Single-source evaluation'!F:F,'Single-source evaluation'!$B:$B,'Single-source Summary'!$A38,'Single-source evaluation'!$C:$C,'Single-source Summary'!$B38)</f>
        <v>0</v>
      </c>
      <c r="F38" s="80">
        <f>AVERAGEIFS('Single-source evaluation'!G:G,'Single-source evaluation'!$B:$B,'Single-source Summary'!$A38,'Single-source evaluation'!$C:$C,'Single-source Summary'!$B38)</f>
        <v>0.14285714285714285</v>
      </c>
      <c r="G38" s="80">
        <f>AVERAGEIFS('Single-source evaluation'!H:H,'Single-source evaluation'!$B:$B,'Single-source Summary'!$A38,'Single-source evaluation'!$C:$C,'Single-source Summary'!$B38)</f>
        <v>0</v>
      </c>
      <c r="H38" s="80">
        <f>AVERAGEIFS('Single-source evaluation'!I:I,'Single-source evaluation'!$B:$B,'Single-source Summary'!$A38,'Single-source evaluation'!$C:$C,'Single-source Summary'!$B38)</f>
        <v>0</v>
      </c>
      <c r="I38" s="80">
        <f>AVERAGEIFS('Single-source evaluation'!J:J,'Single-source evaluation'!$B:$B,'Single-source Summary'!$A38,'Single-source evaluation'!$C:$C,'Single-source Summary'!$B38)</f>
        <v>0.2857142857142857</v>
      </c>
      <c r="J38" s="80">
        <f>AVERAGEIFS('Single-source evaluation'!K:K,'Single-source evaluation'!$B:$B,'Single-source Summary'!$A38,'Single-source evaluation'!$C:$C,'Single-source Summary'!$B38)</f>
        <v>0.14285714285714285</v>
      </c>
      <c r="K38" s="80">
        <f>AVERAGEIFS('Single-source evaluation'!L:L,'Single-source evaluation'!$B:$B,'Single-source Summary'!$A38,'Single-source evaluation'!$C:$C,'Single-source Summary'!$B38)</f>
        <v>0</v>
      </c>
      <c r="L38" s="80">
        <f>AVERAGEIFS('Single-source evaluation'!M:M,'Single-source evaluation'!$B:$B,'Single-source Summary'!$A38,'Single-source evaluation'!$C:$C,'Single-source Summary'!$B38)</f>
        <v>0.14285714285714285</v>
      </c>
      <c r="M38" s="80">
        <f>AVERAGEIFS('Single-source evaluation'!N:N,'Single-source evaluation'!$B:$B,'Single-source Summary'!$A38,'Single-source evaluation'!$C:$C,'Single-source Summary'!$B38)</f>
        <v>0.2857142857142857</v>
      </c>
      <c r="N38" s="80">
        <f>AVERAGEIFS('Single-source evaluation'!O:O,'Single-source evaluation'!$B:$B,'Single-source Summary'!$A38,'Single-source evaluation'!$C:$C,'Single-source Summary'!$B38)</f>
        <v>0.2857142857142857</v>
      </c>
      <c r="O38" s="80">
        <f>AVERAGEIFS('Single-source evaluation'!P:P,'Single-source evaluation'!$B:$B,'Single-source Summary'!$A38,'Single-source evaluation'!$C:$C,'Single-source Summary'!$B38)</f>
        <v>0.14285714285714285</v>
      </c>
      <c r="P38" s="80">
        <f>AVERAGEIFS('Single-source evaluation'!Q:Q,'Single-source evaluation'!$B:$B,'Single-source Summary'!$A38,'Single-source evaluation'!$C:$C,'Single-source Summary'!$B38)</f>
        <v>0.21428571428571427</v>
      </c>
      <c r="Q38" s="80">
        <f>AVERAGEIFS('Single-source evaluation'!R:R,'Single-source evaluation'!$B:$B,'Single-source Summary'!$A38,'Single-source evaluation'!$C:$C,'Single-source Summary'!$B38)</f>
        <v>0.14285714285714285</v>
      </c>
      <c r="R38" s="80">
        <f>AVERAGEIFS('Single-source evaluation'!S:S,'Single-source evaluation'!$B:$B,'Single-source Summary'!$A38,'Single-source evaluation'!$C:$C,'Single-source Summary'!$B38)</f>
        <v>0.14285714285714285</v>
      </c>
    </row>
    <row r="40" spans="1:18" ht="34.5" customHeight="1">
      <c r="A40" s="81" t="s">
        <v>99</v>
      </c>
      <c r="D40" s="82" t="e">
        <f>AVERAGE(D2:D9)</f>
        <v>#DIV/0!</v>
      </c>
      <c r="E40" s="82">
        <f t="shared" ref="E40:R40" si="0">AVERAGE(E2:E9)</f>
        <v>2.4210069444444446</v>
      </c>
      <c r="F40" s="82">
        <f t="shared" si="0"/>
        <v>2.249181547619048</v>
      </c>
      <c r="G40" s="82">
        <f t="shared" si="0"/>
        <v>0.80927579365079372</v>
      </c>
      <c r="H40" s="82">
        <f>AVERAGE(H2:H9)</f>
        <v>0.99937996031746024</v>
      </c>
      <c r="I40" s="82">
        <f t="shared" si="0"/>
        <v>0.92073412698412693</v>
      </c>
      <c r="J40" s="82">
        <f t="shared" si="0"/>
        <v>2.4881448412698415</v>
      </c>
      <c r="K40" s="82">
        <f t="shared" si="0"/>
        <v>2.7312003968253968</v>
      </c>
      <c r="L40" s="82">
        <f t="shared" si="0"/>
        <v>1.7478422619047618</v>
      </c>
      <c r="M40" s="82">
        <f t="shared" si="0"/>
        <v>2.5973710317460315</v>
      </c>
      <c r="N40" s="82">
        <f t="shared" si="0"/>
        <v>2.6677827380952381</v>
      </c>
      <c r="O40" s="82">
        <f t="shared" si="0"/>
        <v>2.6916418650793652</v>
      </c>
      <c r="P40" s="82">
        <f t="shared" si="0"/>
        <v>2.4445188492063492</v>
      </c>
      <c r="Q40" s="82">
        <f t="shared" si="0"/>
        <v>2.9044394841269843</v>
      </c>
      <c r="R40" s="82">
        <f t="shared" si="0"/>
        <v>2.0396329365079362</v>
      </c>
    </row>
    <row r="41" spans="1:18" ht="34">
      <c r="A41" s="81" t="s">
        <v>100</v>
      </c>
      <c r="D41" s="82">
        <f>AVERAGE(D2:D5,D7:D9)</f>
        <v>2.101842403628118</v>
      </c>
      <c r="E41" s="82">
        <f t="shared" ref="E41:R41" si="1">AVERAGE(E2:E9)</f>
        <v>2.4210069444444446</v>
      </c>
      <c r="F41" s="82">
        <f t="shared" si="1"/>
        <v>2.249181547619048</v>
      </c>
      <c r="G41" s="82">
        <f t="shared" si="1"/>
        <v>0.80927579365079372</v>
      </c>
      <c r="H41" s="82">
        <f>AVERAGE(H2:H9)</f>
        <v>0.99937996031746024</v>
      </c>
      <c r="I41" s="82">
        <f t="shared" si="1"/>
        <v>0.92073412698412693</v>
      </c>
      <c r="J41" s="82">
        <f t="shared" si="1"/>
        <v>2.4881448412698415</v>
      </c>
      <c r="K41" s="82">
        <f t="shared" si="1"/>
        <v>2.7312003968253968</v>
      </c>
      <c r="L41" s="82">
        <f t="shared" si="1"/>
        <v>1.7478422619047618</v>
      </c>
      <c r="M41" s="82">
        <f t="shared" si="1"/>
        <v>2.5973710317460315</v>
      </c>
      <c r="N41" s="82">
        <f t="shared" si="1"/>
        <v>2.6677827380952381</v>
      </c>
      <c r="O41" s="82">
        <f t="shared" si="1"/>
        <v>2.6916418650793652</v>
      </c>
      <c r="P41" s="82">
        <f t="shared" si="1"/>
        <v>2.4445188492063492</v>
      </c>
      <c r="Q41" s="82">
        <f t="shared" si="1"/>
        <v>2.9044394841269843</v>
      </c>
      <c r="R41" s="82">
        <f t="shared" si="1"/>
        <v>2.0396329365079362</v>
      </c>
    </row>
    <row r="42" spans="1:18">
      <c r="A42" s="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</row>
    <row r="43" spans="1:18">
      <c r="A43" s="60" t="s">
        <v>101</v>
      </c>
      <c r="D43" s="7">
        <f t="shared" ref="D43:R43" si="2">RANK(D41,$D41:$R41)</f>
        <v>10</v>
      </c>
      <c r="E43" s="7">
        <f t="shared" si="2"/>
        <v>8</v>
      </c>
      <c r="F43" s="7">
        <f t="shared" si="2"/>
        <v>9</v>
      </c>
      <c r="G43" s="7">
        <f t="shared" si="2"/>
        <v>15</v>
      </c>
      <c r="H43" s="7">
        <f t="shared" si="2"/>
        <v>13</v>
      </c>
      <c r="I43" s="7">
        <f t="shared" si="2"/>
        <v>14</v>
      </c>
      <c r="J43" s="7">
        <f t="shared" si="2"/>
        <v>6</v>
      </c>
      <c r="K43" s="7">
        <f t="shared" si="2"/>
        <v>2</v>
      </c>
      <c r="L43" s="7">
        <f t="shared" si="2"/>
        <v>12</v>
      </c>
      <c r="M43" s="7">
        <f t="shared" si="2"/>
        <v>5</v>
      </c>
      <c r="N43" s="7">
        <f t="shared" si="2"/>
        <v>4</v>
      </c>
      <c r="O43" s="7">
        <f t="shared" si="2"/>
        <v>3</v>
      </c>
      <c r="P43" s="7">
        <f t="shared" si="2"/>
        <v>7</v>
      </c>
      <c r="Q43" s="7">
        <f t="shared" si="2"/>
        <v>1</v>
      </c>
      <c r="R43" s="7">
        <f t="shared" si="2"/>
        <v>11</v>
      </c>
    </row>
    <row r="45" spans="1:18">
      <c r="A45" s="9" t="s">
        <v>109</v>
      </c>
    </row>
    <row r="46" spans="1:18">
      <c r="C46" s="61" t="s">
        <v>110</v>
      </c>
      <c r="D46" s="80">
        <f>AVERAGE(D2,D3)</f>
        <v>2.4270833333333335</v>
      </c>
      <c r="E46" s="80">
        <f t="shared" ref="E46:R46" si="3">AVERAGE(E2,E3)</f>
        <v>2.0381944444444446</v>
      </c>
      <c r="F46" s="80">
        <f t="shared" si="3"/>
        <v>2.1875</v>
      </c>
      <c r="G46" s="80">
        <f t="shared" si="3"/>
        <v>0.73809523809523803</v>
      </c>
      <c r="H46" s="80">
        <f>AVERAGE(H2,H3)</f>
        <v>1.1840277777777777</v>
      </c>
      <c r="I46" s="80">
        <f t="shared" si="3"/>
        <v>0.94444444444444442</v>
      </c>
      <c r="J46" s="80">
        <f t="shared" si="3"/>
        <v>2.8194444444444446</v>
      </c>
      <c r="K46" s="80">
        <f t="shared" si="3"/>
        <v>2.5694444444444446</v>
      </c>
      <c r="L46" s="80">
        <f t="shared" si="3"/>
        <v>1.8055555555555556</v>
      </c>
      <c r="M46" s="80">
        <f t="shared" si="3"/>
        <v>2.2118055555555554</v>
      </c>
      <c r="N46" s="80">
        <f t="shared" si="3"/>
        <v>2.8715277777777777</v>
      </c>
      <c r="O46" s="80">
        <f t="shared" si="3"/>
        <v>2.7013888888888888</v>
      </c>
      <c r="P46" s="80">
        <f t="shared" si="3"/>
        <v>2.3402777777777777</v>
      </c>
      <c r="Q46" s="80">
        <f t="shared" si="3"/>
        <v>2.479166666666667</v>
      </c>
      <c r="R46" s="80">
        <f t="shared" si="3"/>
        <v>1.8402777777777777</v>
      </c>
    </row>
    <row r="47" spans="1:18">
      <c r="C47" s="61" t="s">
        <v>179</v>
      </c>
      <c r="D47" s="80" t="e">
        <f t="shared" ref="D47:R47" si="4">AVERAGE(D5,D6)</f>
        <v>#DIV/0!</v>
      </c>
      <c r="E47" s="80">
        <f t="shared" si="4"/>
        <v>2.8125</v>
      </c>
      <c r="F47" s="80">
        <f t="shared" si="4"/>
        <v>2.6875</v>
      </c>
      <c r="G47" s="80">
        <f t="shared" si="4"/>
        <v>0.8125</v>
      </c>
      <c r="H47" s="80">
        <f t="shared" si="4"/>
        <v>0.625</v>
      </c>
      <c r="I47" s="80">
        <f t="shared" si="4"/>
        <v>0.625</v>
      </c>
      <c r="J47" s="80">
        <f t="shared" si="4"/>
        <v>2.9375</v>
      </c>
      <c r="K47" s="80">
        <f t="shared" si="4"/>
        <v>3.4375</v>
      </c>
      <c r="L47" s="80">
        <f t="shared" si="4"/>
        <v>2.25</v>
      </c>
      <c r="M47" s="80">
        <f t="shared" si="4"/>
        <v>3.3125</v>
      </c>
      <c r="N47" s="80">
        <f t="shared" si="4"/>
        <v>3.3125</v>
      </c>
      <c r="O47" s="80">
        <f t="shared" si="4"/>
        <v>3.28125</v>
      </c>
      <c r="P47" s="80">
        <f t="shared" si="4"/>
        <v>2.9375</v>
      </c>
      <c r="Q47" s="80">
        <f t="shared" si="4"/>
        <v>3.25</v>
      </c>
      <c r="R47" s="80">
        <f t="shared" si="4"/>
        <v>2.9375</v>
      </c>
    </row>
    <row r="48" spans="1:18">
      <c r="C48" s="61" t="s">
        <v>111</v>
      </c>
      <c r="D48" s="80">
        <f t="shared" ref="D48:R48" si="5">AVERAGE(D4,D7)</f>
        <v>2.2071428571428573</v>
      </c>
      <c r="E48" s="80">
        <f t="shared" si="5"/>
        <v>3</v>
      </c>
      <c r="F48" s="80">
        <f t="shared" si="5"/>
        <v>2.5071428571428571</v>
      </c>
      <c r="G48" s="80">
        <f t="shared" si="5"/>
        <v>0.9642857142857143</v>
      </c>
      <c r="H48" s="80">
        <f t="shared" si="5"/>
        <v>1.2857142857142858</v>
      </c>
      <c r="I48" s="80">
        <f t="shared" si="5"/>
        <v>1.3357142857142859</v>
      </c>
      <c r="J48" s="80">
        <f t="shared" si="5"/>
        <v>2.5428571428571427</v>
      </c>
      <c r="K48" s="80">
        <f t="shared" si="5"/>
        <v>2.7928571428571427</v>
      </c>
      <c r="L48" s="80">
        <f t="shared" si="5"/>
        <v>1.8142857142857143</v>
      </c>
      <c r="M48" s="80">
        <f t="shared" si="5"/>
        <v>3.0214285714285714</v>
      </c>
      <c r="N48" s="80">
        <f t="shared" si="5"/>
        <v>2.5357142857142856</v>
      </c>
      <c r="O48" s="80">
        <f t="shared" si="5"/>
        <v>2.7214285714285715</v>
      </c>
      <c r="P48" s="80">
        <f t="shared" si="5"/>
        <v>2.8857142857142861</v>
      </c>
      <c r="Q48" s="80">
        <f t="shared" si="5"/>
        <v>3.1142857142857139</v>
      </c>
      <c r="R48" s="80">
        <f t="shared" si="5"/>
        <v>1.9571428571428573</v>
      </c>
    </row>
  </sheetData>
  <sortState xmlns:xlrd2="http://schemas.microsoft.com/office/spreadsheetml/2017/richdata2" ref="C2:C9">
    <sortCondition ref="C2"/>
  </sortState>
  <conditionalFormatting sqref="J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:R1 D1:E1 G1:I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R48 D50:R1048576 D2:R42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0"/>
  <sheetViews>
    <sheetView showGridLines="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14" sqref="A14"/>
    </sheetView>
  </sheetViews>
  <sheetFormatPr baseColWidth="10" defaultColWidth="11.1640625" defaultRowHeight="16"/>
  <cols>
    <col min="1" max="1" width="13.6640625" style="60" bestFit="1" customWidth="1"/>
    <col min="2" max="2" width="12.33203125" style="60" bestFit="1" customWidth="1"/>
    <col min="3" max="3" width="9" style="61" bestFit="1" customWidth="1"/>
    <col min="4" max="18" width="6.1640625" style="61" customWidth="1"/>
    <col min="19" max="16384" width="11.1640625" style="16"/>
  </cols>
  <sheetData>
    <row r="1" spans="1:18" ht="114" thickBot="1">
      <c r="A1" s="67" t="s">
        <v>0</v>
      </c>
      <c r="B1" s="66" t="s">
        <v>17</v>
      </c>
      <c r="C1" s="67" t="s">
        <v>187</v>
      </c>
      <c r="D1" s="68" t="s">
        <v>104</v>
      </c>
      <c r="E1" s="68" t="s">
        <v>3</v>
      </c>
      <c r="F1" s="68" t="s">
        <v>138</v>
      </c>
      <c r="G1" s="68" t="s">
        <v>103</v>
      </c>
      <c r="H1" s="68" t="s">
        <v>117</v>
      </c>
      <c r="I1" s="68" t="s">
        <v>105</v>
      </c>
      <c r="J1" s="68" t="s">
        <v>4</v>
      </c>
      <c r="K1" s="68" t="s">
        <v>106</v>
      </c>
      <c r="L1" s="68" t="s">
        <v>107</v>
      </c>
      <c r="M1" s="68" t="s">
        <v>5</v>
      </c>
      <c r="N1" s="68" t="s">
        <v>108</v>
      </c>
      <c r="O1" s="68" t="s">
        <v>2</v>
      </c>
      <c r="P1" s="68" t="s">
        <v>42</v>
      </c>
      <c r="Q1" s="85" t="s">
        <v>1</v>
      </c>
      <c r="R1" s="68" t="s">
        <v>6</v>
      </c>
    </row>
    <row r="2" spans="1:18" s="98" customFormat="1" ht="15.75" customHeight="1" thickTop="1">
      <c r="A2" s="60" t="s">
        <v>136</v>
      </c>
      <c r="B2" s="99"/>
      <c r="C2" s="61" t="s">
        <v>95</v>
      </c>
      <c r="D2" s="80">
        <f>AVERAGEIF('Multi-source evaluation'!$D:$D,'Multi-source - Summary'!$C2,'Multi-source evaluation'!E:E)</f>
        <v>0.46666666666666667</v>
      </c>
      <c r="E2" s="80">
        <f>AVERAGEIF('Multi-source evaluation'!$D:$D,'Multi-source - Summary'!$C2,'Multi-source evaluation'!F:F)</f>
        <v>1.1333333333333333</v>
      </c>
      <c r="F2" s="80">
        <f>AVERAGEIF('Multi-source evaluation'!$D:$D,'Multi-source - Summary'!$C2,'Multi-source evaluation'!G:G)</f>
        <v>1</v>
      </c>
      <c r="G2" s="80">
        <f>AVERAGEIF('Multi-source evaluation'!$D:$D,'Multi-source - Summary'!$C2,'Multi-source evaluation'!H:H)</f>
        <v>0.6</v>
      </c>
      <c r="H2" s="80">
        <f>AVERAGEIF('Multi-source evaluation'!$D:$D,'Multi-source - Summary'!$C2,'Multi-source evaluation'!I:I)</f>
        <v>0</v>
      </c>
      <c r="I2" s="80">
        <f>AVERAGEIF('Multi-source evaluation'!$D:$D,'Multi-source - Summary'!$C2,'Multi-source evaluation'!J:J)</f>
        <v>0</v>
      </c>
      <c r="J2" s="80">
        <f>AVERAGEIF('Multi-source evaluation'!$D:$D,'Multi-source - Summary'!$C2,'Multi-source evaluation'!K:K)</f>
        <v>2.6666666666666665</v>
      </c>
      <c r="K2" s="80">
        <f>AVERAGEIF('Multi-source evaluation'!$D:$D,'Multi-source - Summary'!$C2,'Multi-source evaluation'!L:L)</f>
        <v>1.6666666666666667</v>
      </c>
      <c r="L2" s="80">
        <f>AVERAGEIF('Multi-source evaluation'!$D:$D,'Multi-source - Summary'!$C2,'Multi-source evaluation'!M:M)</f>
        <v>1.9333333333333333</v>
      </c>
      <c r="M2" s="80">
        <f>AVERAGEIF('Multi-source evaluation'!$D:$D,'Multi-source - Summary'!$C2,'Multi-source evaluation'!N:N)</f>
        <v>2.1333333333333333</v>
      </c>
      <c r="N2" s="80">
        <f>AVERAGEIF('Multi-source evaluation'!$D:$D,'Multi-source - Summary'!$C2,'Multi-source evaluation'!O:O)</f>
        <v>1.8</v>
      </c>
      <c r="O2" s="80">
        <f>AVERAGEIF('Multi-source evaluation'!$D:$D,'Multi-source - Summary'!$C2,'Multi-source evaluation'!P:P)</f>
        <v>1.9333333333333333</v>
      </c>
      <c r="P2" s="80">
        <f>AVERAGEIF('Multi-source evaluation'!$D:$D,'Multi-source - Summary'!$C2,'Multi-source evaluation'!Q:Q)</f>
        <v>0.8</v>
      </c>
      <c r="Q2" s="80">
        <f>AVERAGEIF('Multi-source evaluation'!$D:$D,'Multi-source - Summary'!$C2,'Multi-source evaluation'!R:R)</f>
        <v>2.3333333333333335</v>
      </c>
      <c r="R2" s="80">
        <f>AVERAGEIF('Multi-source evaluation'!$D:$D,'Multi-source - Summary'!$C2,'Multi-source evaluation'!S:S)</f>
        <v>0.66666666666666663</v>
      </c>
    </row>
    <row r="3" spans="1:18" ht="15.75" customHeight="1">
      <c r="C3" s="61" t="s">
        <v>32</v>
      </c>
      <c r="D3" s="80">
        <f>AVERAGEIF('Multi-source evaluation'!$D:$D,'Multi-source - Summary'!$C3,'Multi-source evaluation'!E:E)</f>
        <v>6.6666666666666666E-2</v>
      </c>
      <c r="E3" s="80">
        <f>AVERAGEIF('Multi-source evaluation'!$D:$D,'Multi-source - Summary'!$C3,'Multi-source evaluation'!F:F)</f>
        <v>1.2666666666666666</v>
      </c>
      <c r="F3" s="80">
        <f>AVERAGEIF('Multi-source evaluation'!$D:$D,'Multi-source - Summary'!$C3,'Multi-source evaluation'!G:G)</f>
        <v>1.5666666666666667</v>
      </c>
      <c r="G3" s="80">
        <f>AVERAGEIF('Multi-source evaluation'!$D:$D,'Multi-source - Summary'!$C3,'Multi-source evaluation'!H:H)</f>
        <v>0.66666666666666663</v>
      </c>
      <c r="H3" s="80">
        <f>AVERAGEIF('Multi-source evaluation'!$D:$D,'Multi-source - Summary'!$C3,'Multi-source evaluation'!I:I)</f>
        <v>1.1000000000000001</v>
      </c>
      <c r="I3" s="80">
        <f>AVERAGEIF('Multi-source evaluation'!$D:$D,'Multi-source - Summary'!$C3,'Multi-source evaluation'!J:J)</f>
        <v>0</v>
      </c>
      <c r="J3" s="80">
        <f>AVERAGEIF('Multi-source evaluation'!$D:$D,'Multi-source - Summary'!$C3,'Multi-source evaluation'!K:K)</f>
        <v>2.6333333333333333</v>
      </c>
      <c r="K3" s="80">
        <f>AVERAGEIF('Multi-source evaluation'!$D:$D,'Multi-source - Summary'!$C3,'Multi-source evaluation'!L:L)</f>
        <v>1.4666666666666666</v>
      </c>
      <c r="L3" s="80">
        <f>AVERAGEIF('Multi-source evaluation'!$D:$D,'Multi-source - Summary'!$C3,'Multi-source evaluation'!M:M)</f>
        <v>0.7</v>
      </c>
      <c r="M3" s="80">
        <f>AVERAGEIF('Multi-source evaluation'!$D:$D,'Multi-source - Summary'!$C3,'Multi-source evaluation'!N:N)</f>
        <v>2.7333333333333334</v>
      </c>
      <c r="N3" s="80">
        <f>AVERAGEIF('Multi-source evaluation'!$D:$D,'Multi-source - Summary'!$C3,'Multi-source evaluation'!O:O)</f>
        <v>1.6</v>
      </c>
      <c r="O3" s="80">
        <f>AVERAGEIF('Multi-source evaluation'!$D:$D,'Multi-source - Summary'!$C3,'Multi-source evaluation'!P:P)</f>
        <v>2.7333333333333334</v>
      </c>
      <c r="P3" s="80">
        <f>AVERAGEIF('Multi-source evaluation'!$D:$D,'Multi-source - Summary'!$C3,'Multi-source evaluation'!Q:Q)</f>
        <v>0</v>
      </c>
      <c r="Q3" s="80">
        <f>AVERAGEIF('Multi-source evaluation'!$D:$D,'Multi-source - Summary'!$C3,'Multi-source evaluation'!R:R)</f>
        <v>2.7333333333333334</v>
      </c>
      <c r="R3" s="80" t="e">
        <f>AVERAGEIF('Multi-source evaluation'!$D:$D,'Multi-source - Summary'!$C3,'Multi-source evaluation'!S:S)</f>
        <v>#DIV/0!</v>
      </c>
    </row>
    <row r="4" spans="1:18" ht="15.75" customHeight="1">
      <c r="C4" s="61" t="s">
        <v>7</v>
      </c>
      <c r="D4" s="80">
        <f>AVERAGEIF('Multi-source evaluation'!$D:$D,'Multi-source - Summary'!$C4,'Multi-source evaluation'!E:E)</f>
        <v>3.52</v>
      </c>
      <c r="E4" s="80" t="e">
        <f>AVERAGEIF('Multi-source evaluation'!$D:$D,'Multi-source - Summary'!$C4,'Multi-source evaluation'!F:F)</f>
        <v>#DIV/0!</v>
      </c>
      <c r="F4" s="80">
        <f>AVERAGEIF('Multi-source evaluation'!$D:$D,'Multi-source - Summary'!$C4,'Multi-source evaluation'!G:G)</f>
        <v>2.48</v>
      </c>
      <c r="G4" s="80">
        <f>AVERAGEIF('Multi-source evaluation'!$D:$D,'Multi-source - Summary'!$C4,'Multi-source evaluation'!H:H)</f>
        <v>0.94</v>
      </c>
      <c r="H4" s="80">
        <f>AVERAGEIF('Multi-source evaluation'!$D:$D,'Multi-source - Summary'!$C4,'Multi-source evaluation'!I:I)</f>
        <v>0.14000000000000001</v>
      </c>
      <c r="I4" s="80">
        <f>AVERAGEIF('Multi-source evaluation'!$D:$D,'Multi-source - Summary'!$C4,'Multi-source evaluation'!J:J)</f>
        <v>0.68</v>
      </c>
      <c r="J4" s="80">
        <f>AVERAGEIF('Multi-source evaluation'!$D:$D,'Multi-source - Summary'!$C4,'Multi-source evaluation'!K:K)</f>
        <v>3.48</v>
      </c>
      <c r="K4" s="80">
        <f>AVERAGEIF('Multi-source evaluation'!$D:$D,'Multi-source - Summary'!$C4,'Multi-source evaluation'!L:L)</f>
        <v>2.42</v>
      </c>
      <c r="L4" s="80">
        <f>AVERAGEIF('Multi-source evaluation'!$D:$D,'Multi-source - Summary'!$C4,'Multi-source evaluation'!M:M)</f>
        <v>0.84</v>
      </c>
      <c r="M4" s="80">
        <f>AVERAGEIF('Multi-source evaluation'!$D:$D,'Multi-source - Summary'!$C4,'Multi-source evaluation'!N:N)</f>
        <v>4.5599999999999996</v>
      </c>
      <c r="N4" s="80">
        <f>AVERAGEIF('Multi-source evaluation'!$D:$D,'Multi-source - Summary'!$C4,'Multi-source evaluation'!O:O)</f>
        <v>4.0599999999999996</v>
      </c>
      <c r="O4" s="80">
        <f>AVERAGEIF('Multi-source evaluation'!$D:$D,'Multi-source - Summary'!$C4,'Multi-source evaluation'!P:P)</f>
        <v>3.32</v>
      </c>
      <c r="P4" s="80">
        <f>AVERAGEIF('Multi-source evaluation'!$D:$D,'Multi-source - Summary'!$C4,'Multi-source evaluation'!Q:Q)</f>
        <v>2.82</v>
      </c>
      <c r="Q4" s="80">
        <f>AVERAGEIF('Multi-source evaluation'!$D:$D,'Multi-source - Summary'!$C4,'Multi-source evaluation'!R:R)</f>
        <v>3.56</v>
      </c>
      <c r="R4" s="80">
        <f>AVERAGEIF('Multi-source evaluation'!$D:$D,'Multi-source - Summary'!$C4,'Multi-source evaluation'!S:S)</f>
        <v>1.36</v>
      </c>
    </row>
    <row r="5" spans="1:18" ht="15.75" customHeight="1">
      <c r="C5" s="61" t="s">
        <v>44</v>
      </c>
      <c r="D5" s="80" t="e">
        <f>AVERAGEIF('Multi-source evaluation'!$D:$D,'Multi-source - Summary'!$C5,'Multi-source evaluation'!E:E)</f>
        <v>#DIV/0!</v>
      </c>
      <c r="E5" s="80">
        <f>AVERAGEIF('Multi-source evaluation'!$D:$D,'Multi-source - Summary'!$C5,'Multi-source evaluation'!F:F)</f>
        <v>1.8666666666666667</v>
      </c>
      <c r="F5" s="80">
        <f>AVERAGEIF('Multi-source evaluation'!$D:$D,'Multi-source - Summary'!$C5,'Multi-source evaluation'!G:G)</f>
        <v>2.7333333333333334</v>
      </c>
      <c r="G5" s="80">
        <f>AVERAGEIF('Multi-source evaluation'!$D:$D,'Multi-source - Summary'!$C5,'Multi-source evaluation'!H:H)</f>
        <v>0</v>
      </c>
      <c r="H5" s="80">
        <f>AVERAGEIF('Multi-source evaluation'!$D:$D,'Multi-source - Summary'!$C5,'Multi-source evaluation'!I:I)</f>
        <v>0</v>
      </c>
      <c r="I5" s="80">
        <f>AVERAGEIF('Multi-source evaluation'!$D:$D,'Multi-source - Summary'!$C5,'Multi-source evaluation'!J:J)</f>
        <v>0</v>
      </c>
      <c r="J5" s="80">
        <f>AVERAGEIF('Multi-source evaluation'!$D:$D,'Multi-source - Summary'!$C5,'Multi-source evaluation'!K:K)</f>
        <v>2.8666666666666667</v>
      </c>
      <c r="K5" s="80">
        <f>AVERAGEIF('Multi-source evaluation'!$D:$D,'Multi-source - Summary'!$C5,'Multi-source evaluation'!L:L)</f>
        <v>0.13333333333333333</v>
      </c>
      <c r="L5" s="80">
        <f>AVERAGEIF('Multi-source evaluation'!$D:$D,'Multi-source - Summary'!$C5,'Multi-source evaluation'!M:M)</f>
        <v>3</v>
      </c>
      <c r="M5" s="80">
        <f>AVERAGEIF('Multi-source evaluation'!$D:$D,'Multi-source - Summary'!$C5,'Multi-source evaluation'!N:N)</f>
        <v>3.4</v>
      </c>
      <c r="N5" s="80">
        <f>AVERAGEIF('Multi-source evaluation'!$D:$D,'Multi-source - Summary'!$C5,'Multi-source evaluation'!O:O)</f>
        <v>2.8</v>
      </c>
      <c r="O5" s="80">
        <f>AVERAGEIF('Multi-source evaluation'!$D:$D,'Multi-source - Summary'!$C5,'Multi-source evaluation'!P:P)</f>
        <v>2.8666666666666667</v>
      </c>
      <c r="P5" s="80">
        <f>AVERAGEIF('Multi-source evaluation'!$D:$D,'Multi-source - Summary'!$C5,'Multi-source evaluation'!Q:Q)</f>
        <v>2.7333333333333334</v>
      </c>
      <c r="Q5" s="80">
        <f>AVERAGEIF('Multi-source evaluation'!$D:$D,'Multi-source - Summary'!$C5,'Multi-source evaluation'!R:R)</f>
        <v>3.2666666666666666</v>
      </c>
      <c r="R5" s="80">
        <f>AVERAGEIF('Multi-source evaluation'!$D:$D,'Multi-source - Summary'!$C5,'Multi-source evaluation'!S:S)</f>
        <v>1.4</v>
      </c>
    </row>
    <row r="6" spans="1:18" s="98" customFormat="1" ht="15.75" customHeight="1">
      <c r="A6" s="99"/>
      <c r="B6" s="99"/>
      <c r="C6" s="61" t="s">
        <v>54</v>
      </c>
      <c r="D6" s="80" t="e">
        <f>AVERAGEIF('Multi-source evaluation'!$D:$D,'Multi-source - Summary'!$C6,'Multi-source evaluation'!E:E)</f>
        <v>#DIV/0!</v>
      </c>
      <c r="E6" s="80" t="e">
        <f>AVERAGEIF('Multi-source evaluation'!$D:$D,'Multi-source - Summary'!$C6,'Multi-source evaluation'!F:F)</f>
        <v>#DIV/0!</v>
      </c>
      <c r="F6" s="80" t="e">
        <f>AVERAGEIF('Multi-source evaluation'!$D:$D,'Multi-source - Summary'!$C6,'Multi-source evaluation'!G:G)</f>
        <v>#DIV/0!</v>
      </c>
      <c r="G6" s="80" t="e">
        <f>AVERAGEIF('Multi-source evaluation'!$D:$D,'Multi-source - Summary'!$C6,'Multi-source evaluation'!H:H)</f>
        <v>#DIV/0!</v>
      </c>
      <c r="H6" s="80" t="e">
        <f>AVERAGEIF('Multi-source evaluation'!$D:$D,'Multi-source - Summary'!$C6,'Multi-source evaluation'!I:I)</f>
        <v>#DIV/0!</v>
      </c>
      <c r="I6" s="80" t="e">
        <f>AVERAGEIF('Multi-source evaluation'!$D:$D,'Multi-source - Summary'!$C6,'Multi-source evaluation'!J:J)</f>
        <v>#DIV/0!</v>
      </c>
      <c r="J6" s="80" t="e">
        <f>AVERAGEIF('Multi-source evaluation'!$D:$D,'Multi-source - Summary'!$C6,'Multi-source evaluation'!K:K)</f>
        <v>#DIV/0!</v>
      </c>
      <c r="K6" s="80" t="e">
        <f>AVERAGEIF('Multi-source evaluation'!$D:$D,'Multi-source - Summary'!$C6,'Multi-source evaluation'!L:L)</f>
        <v>#DIV/0!</v>
      </c>
      <c r="L6" s="80" t="e">
        <f>AVERAGEIF('Multi-source evaluation'!$D:$D,'Multi-source - Summary'!$C6,'Multi-source evaluation'!M:M)</f>
        <v>#DIV/0!</v>
      </c>
      <c r="M6" s="80" t="e">
        <f>AVERAGEIF('Multi-source evaluation'!$D:$D,'Multi-source - Summary'!$C6,'Multi-source evaluation'!N:N)</f>
        <v>#DIV/0!</v>
      </c>
      <c r="N6" s="80" t="e">
        <f>AVERAGEIF('Multi-source evaluation'!$D:$D,'Multi-source - Summary'!$C6,'Multi-source evaluation'!O:O)</f>
        <v>#DIV/0!</v>
      </c>
      <c r="O6" s="80" t="e">
        <f>AVERAGEIF('Multi-source evaluation'!$D:$D,'Multi-source - Summary'!$C6,'Multi-source evaluation'!P:P)</f>
        <v>#DIV/0!</v>
      </c>
      <c r="P6" s="80" t="e">
        <f>AVERAGEIF('Multi-source evaluation'!$D:$D,'Multi-source - Summary'!$C6,'Multi-source evaluation'!Q:Q)</f>
        <v>#DIV/0!</v>
      </c>
      <c r="Q6" s="80" t="e">
        <f>AVERAGEIF('Multi-source evaluation'!$D:$D,'Multi-source - Summary'!$C6,'Multi-source evaluation'!R:R)</f>
        <v>#DIV/0!</v>
      </c>
      <c r="R6" s="80" t="e">
        <f>AVERAGEIF('Multi-source evaluation'!$D:$D,'Multi-source - Summary'!$C6,'Multi-source evaluation'!S:S)</f>
        <v>#DIV/0!</v>
      </c>
    </row>
    <row r="7" spans="1:18" ht="15.75" customHeight="1">
      <c r="C7" s="61" t="s">
        <v>84</v>
      </c>
      <c r="D7" s="80">
        <f>AVERAGEIF('Multi-source evaluation'!$D:$D,'Multi-source - Summary'!$C7,'Multi-source evaluation'!E:E)</f>
        <v>0.8666666666666667</v>
      </c>
      <c r="E7" s="80">
        <f>AVERAGEIF('Multi-source evaluation'!$D:$D,'Multi-source - Summary'!$C7,'Multi-source evaluation'!F:F)</f>
        <v>0.8666666666666667</v>
      </c>
      <c r="F7" s="80">
        <f>AVERAGEIF('Multi-source evaluation'!$D:$D,'Multi-source - Summary'!$C7,'Multi-source evaluation'!G:G)</f>
        <v>1.6</v>
      </c>
      <c r="G7" s="80">
        <f>AVERAGEIF('Multi-source evaluation'!$D:$D,'Multi-source - Summary'!$C7,'Multi-source evaluation'!H:H)</f>
        <v>0.73333333333333328</v>
      </c>
      <c r="H7" s="80">
        <f>AVERAGEIF('Multi-source evaluation'!$D:$D,'Multi-source - Summary'!$C7,'Multi-source evaluation'!I:I)</f>
        <v>0</v>
      </c>
      <c r="I7" s="80">
        <f>AVERAGEIF('Multi-source evaluation'!$D:$D,'Multi-source - Summary'!$C7,'Multi-source evaluation'!J:J)</f>
        <v>0</v>
      </c>
      <c r="J7" s="80">
        <f>AVERAGEIF('Multi-source evaluation'!$D:$D,'Multi-source - Summary'!$C7,'Multi-source evaluation'!K:K)</f>
        <v>3.6666666666666665</v>
      </c>
      <c r="K7" s="80">
        <f>AVERAGEIF('Multi-source evaluation'!$D:$D,'Multi-source - Summary'!$C7,'Multi-source evaluation'!L:L)</f>
        <v>3.2666666666666666</v>
      </c>
      <c r="L7" s="80">
        <f>AVERAGEIF('Multi-source evaluation'!$D:$D,'Multi-source - Summary'!$C7,'Multi-source evaluation'!M:M)</f>
        <v>1.7333333333333334</v>
      </c>
      <c r="M7" s="80">
        <f>AVERAGEIF('Multi-source evaluation'!$D:$D,'Multi-source - Summary'!$C7,'Multi-source evaluation'!N:N)</f>
        <v>3</v>
      </c>
      <c r="N7" s="80">
        <f>AVERAGEIF('Multi-source evaluation'!$D:$D,'Multi-source - Summary'!$C7,'Multi-source evaluation'!O:O)</f>
        <v>2.6666666666666665</v>
      </c>
      <c r="O7" s="80">
        <f>AVERAGEIF('Multi-source evaluation'!$D:$D,'Multi-source - Summary'!$C7,'Multi-source evaluation'!P:P)</f>
        <v>1.4</v>
      </c>
      <c r="P7" s="80">
        <f>AVERAGEIF('Multi-source evaluation'!$D:$D,'Multi-source - Summary'!$C7,'Multi-source evaluation'!Q:Q)</f>
        <v>1.9333333333333333</v>
      </c>
      <c r="Q7" s="80">
        <f>AVERAGEIF('Multi-source evaluation'!$D:$D,'Multi-source - Summary'!$C7,'Multi-source evaluation'!R:R)</f>
        <v>2.9333333333333331</v>
      </c>
      <c r="R7" s="80">
        <f>AVERAGEIF('Multi-source evaluation'!$D:$D,'Multi-source - Summary'!$C7,'Multi-source evaluation'!S:S)</f>
        <v>2.2000000000000002</v>
      </c>
    </row>
    <row r="8" spans="1:18" ht="15.75" customHeight="1">
      <c r="C8" s="61" t="s">
        <v>64</v>
      </c>
      <c r="D8" s="80">
        <f>AVERAGEIF('Multi-source evaluation'!$D:$D,'Multi-source - Summary'!$C8,'Multi-source evaluation'!E:E)</f>
        <v>0</v>
      </c>
      <c r="E8" s="80">
        <f>AVERAGEIF('Multi-source evaluation'!$D:$D,'Multi-source - Summary'!$C8,'Multi-source evaluation'!F:F)</f>
        <v>3.4</v>
      </c>
      <c r="F8" s="80">
        <f>AVERAGEIF('Multi-source evaluation'!$D:$D,'Multi-source - Summary'!$C8,'Multi-source evaluation'!G:G)</f>
        <v>2.3333333333333335</v>
      </c>
      <c r="G8" s="80">
        <f>AVERAGEIF('Multi-source evaluation'!$D:$D,'Multi-source - Summary'!$C8,'Multi-source evaluation'!H:H)</f>
        <v>0.33333333333333331</v>
      </c>
      <c r="H8" s="80">
        <f>AVERAGEIF('Multi-source evaluation'!$D:$D,'Multi-source - Summary'!$C8,'Multi-source evaluation'!I:I)</f>
        <v>0</v>
      </c>
      <c r="I8" s="80">
        <f>AVERAGEIF('Multi-source evaluation'!$D:$D,'Multi-source - Summary'!$C8,'Multi-source evaluation'!J:J)</f>
        <v>3.2</v>
      </c>
      <c r="J8" s="80">
        <f>AVERAGEIF('Multi-source evaluation'!$D:$D,'Multi-source - Summary'!$C8,'Multi-source evaluation'!K:K)</f>
        <v>3.9333333333333331</v>
      </c>
      <c r="K8" s="80">
        <f>AVERAGEIF('Multi-source evaluation'!$D:$D,'Multi-source - Summary'!$C8,'Multi-source evaluation'!L:L)</f>
        <v>2.8</v>
      </c>
      <c r="L8" s="80">
        <f>AVERAGEIF('Multi-source evaluation'!$D:$D,'Multi-source - Summary'!$C8,'Multi-source evaluation'!M:M)</f>
        <v>3.4666666666666668</v>
      </c>
      <c r="M8" s="80">
        <f>AVERAGEIF('Multi-source evaluation'!$D:$D,'Multi-source - Summary'!$C8,'Multi-source evaluation'!N:N)</f>
        <v>0</v>
      </c>
      <c r="N8" s="80">
        <f>AVERAGEIF('Multi-source evaluation'!$D:$D,'Multi-source - Summary'!$C8,'Multi-source evaluation'!O:O)</f>
        <v>1.5333333333333334</v>
      </c>
      <c r="O8" s="80">
        <f>AVERAGEIF('Multi-source evaluation'!$D:$D,'Multi-source - Summary'!$C8,'Multi-source evaluation'!P:P)</f>
        <v>1.6666666666666667</v>
      </c>
      <c r="P8" s="80">
        <f>AVERAGEIF('Multi-source evaluation'!$D:$D,'Multi-source - Summary'!$C8,'Multi-source evaluation'!Q:Q)</f>
        <v>2.4</v>
      </c>
      <c r="Q8" s="80">
        <f>AVERAGEIF('Multi-source evaluation'!$D:$D,'Multi-source - Summary'!$C8,'Multi-source evaluation'!R:R)</f>
        <v>4</v>
      </c>
      <c r="R8" s="80">
        <f>AVERAGEIF('Multi-source evaluation'!$D:$D,'Multi-source - Summary'!$C8,'Multi-source evaluation'!S:S)</f>
        <v>2.3333333333333335</v>
      </c>
    </row>
    <row r="9" spans="1:18" ht="15.75" customHeight="1">
      <c r="C9" s="61" t="s">
        <v>86</v>
      </c>
      <c r="D9" s="80">
        <f>AVERAGEIF('Multi-source evaluation'!$D:$D,'Multi-source - Summary'!$C9,'Multi-source evaluation'!E:E)</f>
        <v>3.1333333333333333</v>
      </c>
      <c r="E9" s="80">
        <f>AVERAGEIF('Multi-source evaluation'!$D:$D,'Multi-source - Summary'!$C9,'Multi-source evaluation'!F:F)</f>
        <v>1.4666666666666666</v>
      </c>
      <c r="F9" s="80">
        <f>AVERAGEIF('Multi-source evaluation'!$D:$D,'Multi-source - Summary'!$C9,'Multi-source evaluation'!G:G)</f>
        <v>1.8666666666666667</v>
      </c>
      <c r="G9" s="80">
        <f>AVERAGEIF('Multi-source evaluation'!$D:$D,'Multi-source - Summary'!$C9,'Multi-source evaluation'!H:H)</f>
        <v>1</v>
      </c>
      <c r="H9" s="80">
        <f>AVERAGEIF('Multi-source evaluation'!$D:$D,'Multi-source - Summary'!$C9,'Multi-source evaluation'!I:I)</f>
        <v>0</v>
      </c>
      <c r="I9" s="80">
        <f>AVERAGEIF('Multi-source evaluation'!$D:$D,'Multi-source - Summary'!$C9,'Multi-source evaluation'!J:J)</f>
        <v>1.9333333333333333</v>
      </c>
      <c r="J9" s="80">
        <f>AVERAGEIF('Multi-source evaluation'!$D:$D,'Multi-source - Summary'!$C9,'Multi-source evaluation'!K:K)</f>
        <v>3.6666666666666665</v>
      </c>
      <c r="K9" s="80">
        <f>AVERAGEIF('Multi-source evaluation'!$D:$D,'Multi-source - Summary'!$C9,'Multi-source evaluation'!L:L)</f>
        <v>1.7333333333333334</v>
      </c>
      <c r="L9" s="80">
        <f>AVERAGEIF('Multi-source evaluation'!$D:$D,'Multi-source - Summary'!$C9,'Multi-source evaluation'!M:M)</f>
        <v>0.66666666666666663</v>
      </c>
      <c r="M9" s="80">
        <f>AVERAGEIF('Multi-source evaluation'!$D:$D,'Multi-source - Summary'!$C9,'Multi-source evaluation'!N:N)</f>
        <v>3</v>
      </c>
      <c r="N9" s="80">
        <f>AVERAGEIF('Multi-source evaluation'!$D:$D,'Multi-source - Summary'!$C9,'Multi-source evaluation'!O:O)</f>
        <v>1.9333333333333333</v>
      </c>
      <c r="O9" s="80">
        <f>AVERAGEIF('Multi-source evaluation'!$D:$D,'Multi-source - Summary'!$C9,'Multi-source evaluation'!P:P)</f>
        <v>2.8</v>
      </c>
      <c r="P9" s="80">
        <f>AVERAGEIF('Multi-source evaluation'!$D:$D,'Multi-source - Summary'!$C9,'Multi-source evaluation'!Q:Q)</f>
        <v>1.5333333333333334</v>
      </c>
      <c r="Q9" s="80">
        <f>AVERAGEIF('Multi-source evaluation'!$D:$D,'Multi-source - Summary'!$C9,'Multi-source evaluation'!R:R)</f>
        <v>2.6666666666666665</v>
      </c>
      <c r="R9" s="80">
        <f>AVERAGEIF('Multi-source evaluation'!$D:$D,'Multi-source - Summary'!$C9,'Multi-source evaluation'!S:S)</f>
        <v>1.2</v>
      </c>
    </row>
    <row r="10" spans="1:18" ht="15.75" customHeight="1"/>
    <row r="11" spans="1:18" ht="15.75" customHeight="1">
      <c r="A11" s="60" t="s">
        <v>137</v>
      </c>
      <c r="D11" s="80">
        <f>AVERAGE('Multi-source evaluation'!E:E)</f>
        <v>1.56</v>
      </c>
      <c r="E11" s="80">
        <f>AVERAGE('Multi-source evaluation'!F:F)</f>
        <v>1.6666666666666667</v>
      </c>
      <c r="F11" s="80">
        <f>AVERAGE('Multi-source evaluation'!G:G)</f>
        <v>1.9869565217391305</v>
      </c>
      <c r="G11" s="80">
        <f>AVERAGE('Multi-source evaluation'!H:H)</f>
        <v>0.63913043478260867</v>
      </c>
      <c r="H11" s="80">
        <f>AVERAGE('Multi-source evaluation'!I:I)</f>
        <v>0.17391304347826086</v>
      </c>
      <c r="I11" s="80">
        <f>AVERAGE('Multi-source evaluation'!J:J)</f>
        <v>0.81739130434782614</v>
      </c>
      <c r="J11" s="80">
        <f>AVERAGE('Multi-source evaluation'!K:K)</f>
        <v>3.2913043478260868</v>
      </c>
      <c r="K11" s="80">
        <f>AVERAGE('Multi-source evaluation'!L:L)</f>
        <v>1.9695652173913043</v>
      </c>
      <c r="L11" s="80">
        <f>AVERAGE('Multi-source evaluation'!M:M)</f>
        <v>1.682608695652174</v>
      </c>
      <c r="M11" s="80">
        <f>AVERAGE('Multi-source evaluation'!N:N)</f>
        <v>2.8521739130434782</v>
      </c>
      <c r="N11" s="80">
        <f>AVERAGE('Multi-source evaluation'!O:O)</f>
        <v>2.491304347826087</v>
      </c>
      <c r="O11" s="80">
        <f>AVERAGE('Multi-source evaluation'!P:P)</f>
        <v>2.4695652173913043</v>
      </c>
      <c r="P11" s="80">
        <f>AVERAGE('Multi-source evaluation'!Q:Q)</f>
        <v>1.8391304347826087</v>
      </c>
      <c r="Q11" s="80">
        <f>AVERAGE('Multi-source evaluation'!R:R)</f>
        <v>3.1130434782608694</v>
      </c>
      <c r="R11" s="80">
        <f>AVERAGE('Multi-source evaluation'!S:S)</f>
        <v>1.51</v>
      </c>
    </row>
    <row r="12" spans="1:18" ht="15.75" customHeight="1"/>
    <row r="13" spans="1:18" ht="15.75" customHeight="1">
      <c r="A13" s="60" t="s">
        <v>101</v>
      </c>
      <c r="D13" s="7">
        <f t="shared" ref="D13:R13" si="0">RANK(D11,$D11:$R11)</f>
        <v>11</v>
      </c>
      <c r="E13" s="7">
        <f t="shared" si="0"/>
        <v>10</v>
      </c>
      <c r="F13" s="7">
        <f t="shared" si="0"/>
        <v>6</v>
      </c>
      <c r="G13" s="7">
        <f t="shared" si="0"/>
        <v>14</v>
      </c>
      <c r="H13" s="7">
        <f t="shared" si="0"/>
        <v>15</v>
      </c>
      <c r="I13" s="7">
        <f t="shared" si="0"/>
        <v>13</v>
      </c>
      <c r="J13" s="7">
        <f t="shared" si="0"/>
        <v>1</v>
      </c>
      <c r="K13" s="7">
        <f t="shared" si="0"/>
        <v>7</v>
      </c>
      <c r="L13" s="7">
        <f t="shared" si="0"/>
        <v>9</v>
      </c>
      <c r="M13" s="7">
        <f t="shared" si="0"/>
        <v>3</v>
      </c>
      <c r="N13" s="7">
        <f t="shared" si="0"/>
        <v>4</v>
      </c>
      <c r="O13" s="7">
        <f t="shared" si="0"/>
        <v>5</v>
      </c>
      <c r="P13" s="7">
        <f t="shared" si="0"/>
        <v>8</v>
      </c>
      <c r="Q13" s="7">
        <f t="shared" si="0"/>
        <v>2</v>
      </c>
      <c r="R13" s="7">
        <f t="shared" si="0"/>
        <v>12</v>
      </c>
    </row>
    <row r="14" spans="1:18" ht="15.75" customHeight="1"/>
    <row r="15" spans="1:18" ht="15.75" customHeight="1"/>
    <row r="16" spans="1:18" ht="15.75" customHeight="1">
      <c r="B16" s="60" t="s">
        <v>16</v>
      </c>
      <c r="D16" s="80">
        <f>AVERAGEIF('Multi-source evaluation'!$B:$B,$B16,'Multi-source evaluation'!E:E)</f>
        <v>1.7608695652173914</v>
      </c>
      <c r="E16" s="80">
        <f>AVERAGEIF('Multi-source evaluation'!$B:$B,$B16,'Multi-source evaluation'!F:F)</f>
        <v>2.4285714285714284</v>
      </c>
      <c r="F16" s="80">
        <f>AVERAGEIF('Multi-source evaluation'!$B:$B,$B16,'Multi-source evaluation'!G:G)</f>
        <v>2.2115384615384617</v>
      </c>
      <c r="G16" s="80">
        <f>AVERAGEIF('Multi-source evaluation'!$B:$B,$B16,'Multi-source evaluation'!H:H)</f>
        <v>1.2692307692307692</v>
      </c>
      <c r="H16" s="80">
        <f>AVERAGEIF('Multi-source evaluation'!$B:$B,$B16,'Multi-source evaluation'!I:I)</f>
        <v>0.76923076923076927</v>
      </c>
      <c r="I16" s="80">
        <f>AVERAGEIF('Multi-source evaluation'!$B:$B,$B16,'Multi-source evaluation'!J:J)</f>
        <v>0.76923076923076927</v>
      </c>
      <c r="J16" s="80">
        <f>AVERAGEIF('Multi-source evaluation'!$B:$B,$B16,'Multi-source evaluation'!K:K)</f>
        <v>3.5576923076923075</v>
      </c>
      <c r="K16" s="80">
        <f>AVERAGEIF('Multi-source evaluation'!$B:$B,$B16,'Multi-source evaluation'!L:L)</f>
        <v>3.3461538461538463</v>
      </c>
      <c r="L16" s="80">
        <f>AVERAGEIF('Multi-source evaluation'!$B:$B,$B16,'Multi-source evaluation'!M:M)</f>
        <v>2.0192307692307692</v>
      </c>
      <c r="M16" s="80">
        <f>AVERAGEIF('Multi-source evaluation'!$B:$B,$B16,'Multi-source evaluation'!N:N)</f>
        <v>3.25</v>
      </c>
      <c r="N16" s="80">
        <f>AVERAGEIF('Multi-source evaluation'!$B:$B,$B16,'Multi-source evaluation'!O:O)</f>
        <v>3.2307692307692308</v>
      </c>
      <c r="O16" s="80">
        <f>AVERAGEIF('Multi-source evaluation'!$B:$B,$B16,'Multi-source evaluation'!P:P)</f>
        <v>3.4230769230769229</v>
      </c>
      <c r="P16" s="80">
        <f>AVERAGEIF('Multi-source evaluation'!$B:$B,$B16,'Multi-source evaluation'!Q:Q)</f>
        <v>1.8653846153846154</v>
      </c>
      <c r="Q16" s="80">
        <f>AVERAGEIF('Multi-source evaluation'!$B:$B,$B16,'Multi-source evaluation'!R:R)</f>
        <v>3.6346153846153846</v>
      </c>
      <c r="R16" s="80">
        <f>AVERAGEIF('Multi-source evaluation'!$B:$B,$B16,'Multi-source evaluation'!S:S)</f>
        <v>2.25</v>
      </c>
    </row>
    <row r="17" spans="2:18" ht="15.75" customHeight="1">
      <c r="B17" s="60" t="s">
        <v>31</v>
      </c>
      <c r="D17" s="80">
        <f>AVERAGEIF('Multi-source evaluation'!$B:$B,$B17,'Multi-source evaluation'!E:E)</f>
        <v>1.7444444444444445</v>
      </c>
      <c r="E17" s="80">
        <f>AVERAGEIF('Multi-source evaluation'!$B:$B,$B17,'Multi-source evaluation'!F:F)</f>
        <v>1.606060606060606</v>
      </c>
      <c r="F17" s="80">
        <f>AVERAGEIF('Multi-source evaluation'!$B:$B,$B17,'Multi-source evaluation'!G:G)</f>
        <v>1.9791666666666667</v>
      </c>
      <c r="G17" s="80">
        <f>AVERAGEIF('Multi-source evaluation'!$B:$B,$B17,'Multi-source evaluation'!H:H)</f>
        <v>0.40625</v>
      </c>
      <c r="H17" s="80">
        <f>AVERAGEIF('Multi-source evaluation'!$B:$B,$B17,'Multi-source evaluation'!I:I)</f>
        <v>0</v>
      </c>
      <c r="I17" s="80">
        <f>AVERAGEIF('Multi-source evaluation'!$B:$B,$B17,'Multi-source evaluation'!J:J)</f>
        <v>1.375</v>
      </c>
      <c r="J17" s="80">
        <f>AVERAGEIF('Multi-source evaluation'!$B:$B,$B17,'Multi-source evaluation'!K:K)</f>
        <v>3.4583333333333335</v>
      </c>
      <c r="K17" s="80">
        <f>AVERAGEIF('Multi-source evaluation'!$B:$B,$B17,'Multi-source evaluation'!L:L)</f>
        <v>1.2083333333333333</v>
      </c>
      <c r="L17" s="80">
        <f>AVERAGEIF('Multi-source evaluation'!$B:$B,$B17,'Multi-source evaluation'!M:M)</f>
        <v>1.6458333333333333</v>
      </c>
      <c r="M17" s="80">
        <f>AVERAGEIF('Multi-source evaluation'!$B:$B,$B17,'Multi-source evaluation'!N:N)</f>
        <v>2.6145833333333335</v>
      </c>
      <c r="N17" s="80">
        <f>AVERAGEIF('Multi-source evaluation'!$B:$B,$B17,'Multi-source evaluation'!O:O)</f>
        <v>2.2604166666666665</v>
      </c>
      <c r="O17" s="80">
        <f>AVERAGEIF('Multi-source evaluation'!$B:$B,$B17,'Multi-source evaluation'!P:P)</f>
        <v>2.7083333333333335</v>
      </c>
      <c r="P17" s="80">
        <f>AVERAGEIF('Multi-source evaluation'!$B:$B,$B17,'Multi-source evaluation'!Q:Q)</f>
        <v>1.7083333333333333</v>
      </c>
      <c r="Q17" s="80">
        <f>AVERAGEIF('Multi-source evaluation'!$B:$B,$B17,'Multi-source evaluation'!R:R)</f>
        <v>3.28125</v>
      </c>
      <c r="R17" s="80">
        <f>AVERAGEIF('Multi-source evaluation'!$B:$B,$B17,'Multi-source evaluation'!S:S)</f>
        <v>1.0256410256410255</v>
      </c>
    </row>
    <row r="18" spans="2:18" ht="15.75" customHeight="1">
      <c r="B18" s="60" t="s">
        <v>96</v>
      </c>
      <c r="D18" s="80">
        <f>AVERAGEIF('Multi-source evaluation'!$B:$B,$B18,'Multi-source evaluation'!E:E)</f>
        <v>0.33333333333333331</v>
      </c>
      <c r="E18" s="80">
        <f>AVERAGEIF('Multi-source evaluation'!$B:$B,$B18,'Multi-source evaluation'!F:F)</f>
        <v>0</v>
      </c>
      <c r="F18" s="80">
        <f>AVERAGEIF('Multi-source evaluation'!$B:$B,$B18,'Multi-source evaluation'!G:G)</f>
        <v>0</v>
      </c>
      <c r="G18" s="80">
        <f>AVERAGEIF('Multi-source evaluation'!$B:$B,$B18,'Multi-source evaluation'!H:H)</f>
        <v>0</v>
      </c>
      <c r="H18" s="80">
        <f>AVERAGEIF('Multi-source evaluation'!$B:$B,$B18,'Multi-source evaluation'!I:I)</f>
        <v>0</v>
      </c>
      <c r="I18" s="80">
        <f>AVERAGEIF('Multi-source evaluation'!$B:$B,$B18,'Multi-source evaluation'!J:J)</f>
        <v>0</v>
      </c>
      <c r="J18" s="80">
        <f>AVERAGEIF('Multi-source evaluation'!$B:$B,$B18,'Multi-source evaluation'!K:K)</f>
        <v>0</v>
      </c>
      <c r="K18" s="80">
        <f>AVERAGEIF('Multi-source evaluation'!$B:$B,$B18,'Multi-source evaluation'!L:L)</f>
        <v>0</v>
      </c>
      <c r="L18" s="80">
        <f>AVERAGEIF('Multi-source evaluation'!$B:$B,$B18,'Multi-source evaluation'!M:M)</f>
        <v>0.33333333333333331</v>
      </c>
      <c r="M18" s="80">
        <f>AVERAGEIF('Multi-source evaluation'!$B:$B,$B18,'Multi-source evaluation'!N:N)</f>
        <v>0</v>
      </c>
      <c r="N18" s="80">
        <f>AVERAGEIF('Multi-source evaluation'!$B:$B,$B18,'Multi-source evaluation'!O:O)</f>
        <v>0</v>
      </c>
      <c r="O18" s="80">
        <f>AVERAGEIF('Multi-source evaluation'!$B:$B,$B18,'Multi-source evaluation'!P:P)</f>
        <v>0</v>
      </c>
      <c r="P18" s="80">
        <f>AVERAGEIF('Multi-source evaluation'!$B:$B,$B18,'Multi-source evaluation'!Q:Q)</f>
        <v>0</v>
      </c>
      <c r="Q18" s="80">
        <f>AVERAGEIF('Multi-source evaluation'!$B:$B,$B18,'Multi-source evaluation'!R:R)</f>
        <v>3</v>
      </c>
      <c r="R18" s="80">
        <f>AVERAGEIF('Multi-source evaluation'!$B:$B,$B18,'Multi-source evaluation'!S:S)</f>
        <v>0</v>
      </c>
    </row>
    <row r="19" spans="2:18" ht="15.75" customHeight="1">
      <c r="B19" s="60" t="s">
        <v>102</v>
      </c>
      <c r="D19" s="80">
        <f>AVERAGEIF('Multi-source evaluation'!$B:$B,$B19,'Multi-source evaluation'!E:E)</f>
        <v>1.3333333333333333</v>
      </c>
      <c r="E19" s="80">
        <f>AVERAGEIF('Multi-source evaluation'!$B:$B,$B19,'Multi-source evaluation'!F:F)</f>
        <v>1.3548387096774193</v>
      </c>
      <c r="F19" s="80">
        <f>AVERAGEIF('Multi-source evaluation'!$B:$B,$B19,'Multi-source evaluation'!G:G)</f>
        <v>2.1111111111111112</v>
      </c>
      <c r="G19" s="80">
        <f>AVERAGEIF('Multi-source evaluation'!$B:$B,$B19,'Multi-source evaluation'!H:H)</f>
        <v>0.55555555555555558</v>
      </c>
      <c r="H19" s="80">
        <f>AVERAGEIF('Multi-source evaluation'!$B:$B,$B19,'Multi-source evaluation'!I:I)</f>
        <v>0</v>
      </c>
      <c r="I19" s="80">
        <f>AVERAGEIF('Multi-source evaluation'!$B:$B,$B19,'Multi-source evaluation'!J:J)</f>
        <v>0.22222222222222221</v>
      </c>
      <c r="J19" s="80">
        <f>AVERAGEIF('Multi-source evaluation'!$B:$B,$B19,'Multi-source evaluation'!K:K)</f>
        <v>3.1944444444444446</v>
      </c>
      <c r="K19" s="80">
        <f>AVERAGEIF('Multi-source evaluation'!$B:$B,$B19,'Multi-source evaluation'!L:L)</f>
        <v>2.125</v>
      </c>
      <c r="L19" s="80">
        <f>AVERAGEIF('Multi-source evaluation'!$B:$B,$B19,'Multi-source evaluation'!M:M)</f>
        <v>1.6944444444444444</v>
      </c>
      <c r="M19" s="80">
        <f>AVERAGEIF('Multi-source evaluation'!$B:$B,$B19,'Multi-source evaluation'!N:N)</f>
        <v>3.1388888888888888</v>
      </c>
      <c r="N19" s="80">
        <f>AVERAGEIF('Multi-source evaluation'!$B:$B,$B19,'Multi-source evaluation'!O:O)</f>
        <v>2.5</v>
      </c>
      <c r="O19" s="80">
        <f>AVERAGEIF('Multi-source evaluation'!$B:$B,$B19,'Multi-source evaluation'!P:P)</f>
        <v>1.6944444444444444</v>
      </c>
      <c r="P19" s="80">
        <f>AVERAGEIF('Multi-source evaluation'!$B:$B,$B19,'Multi-source evaluation'!Q:Q)</f>
        <v>2.2222222222222223</v>
      </c>
      <c r="Q19" s="80">
        <f>AVERAGEIF('Multi-source evaluation'!$B:$B,$B19,'Multi-source evaluation'!R:R)</f>
        <v>2.5833333333333335</v>
      </c>
      <c r="R19" s="80">
        <f>AVERAGEIF('Multi-source evaluation'!$B:$B,$B19,'Multi-source evaluation'!S:S)</f>
        <v>1.8333333333333333</v>
      </c>
    </row>
    <row r="20" spans="2:18" ht="15.75" customHeight="1">
      <c r="B20" s="60" t="s">
        <v>220</v>
      </c>
      <c r="D20" s="80">
        <f>AVERAGEIF('Multi-source evaluation'!$B:$B,$B20,'Multi-source evaluation'!E:E)</f>
        <v>0</v>
      </c>
      <c r="E20" s="80">
        <f>AVERAGEIF('Multi-source evaluation'!$B:$B,$B20,'Multi-source evaluation'!F:F)</f>
        <v>2</v>
      </c>
      <c r="F20" s="80">
        <f>AVERAGEIF('Multi-source evaluation'!$B:$B,$B20,'Multi-source evaluation'!G:G)</f>
        <v>0</v>
      </c>
      <c r="G20" s="80">
        <f>AVERAGEIF('Multi-source evaluation'!$B:$B,$B20,'Multi-source evaluation'!H:H)</f>
        <v>0.5</v>
      </c>
      <c r="H20" s="80">
        <f>AVERAGEIF('Multi-source evaluation'!$B:$B,$B20,'Multi-source evaluation'!I:I)</f>
        <v>0</v>
      </c>
      <c r="I20" s="80">
        <f>AVERAGEIF('Multi-source evaluation'!$B:$B,$B20,'Multi-source evaluation'!J:J)</f>
        <v>0</v>
      </c>
      <c r="J20" s="80">
        <f>AVERAGEIF('Multi-source evaluation'!$B:$B,$B20,'Multi-source evaluation'!K:K)</f>
        <v>2.5</v>
      </c>
      <c r="K20" s="80">
        <f>AVERAGEIF('Multi-source evaluation'!$B:$B,$B20,'Multi-source evaluation'!L:L)</f>
        <v>2.5</v>
      </c>
      <c r="L20" s="80">
        <f>AVERAGEIF('Multi-source evaluation'!$B:$B,$B20,'Multi-source evaluation'!M:M)</f>
        <v>0</v>
      </c>
      <c r="M20" s="80">
        <f>AVERAGEIF('Multi-source evaluation'!$B:$B,$B20,'Multi-source evaluation'!N:N)</f>
        <v>2.5</v>
      </c>
      <c r="N20" s="80">
        <f>AVERAGEIF('Multi-source evaluation'!$B:$B,$B20,'Multi-source evaluation'!O:O)</f>
        <v>2</v>
      </c>
      <c r="O20" s="80">
        <f>AVERAGEIF('Multi-source evaluation'!$B:$B,$B20,'Multi-source evaluation'!P:P)</f>
        <v>2</v>
      </c>
      <c r="P20" s="80">
        <f>AVERAGEIF('Multi-source evaluation'!$B:$B,$B20,'Multi-source evaluation'!Q:Q)</f>
        <v>0.5</v>
      </c>
      <c r="Q20" s="80">
        <f>AVERAGEIF('Multi-source evaluation'!$B:$B,$B20,'Multi-source evaluation'!R:R)</f>
        <v>2</v>
      </c>
      <c r="R20" s="80">
        <f>AVERAGEIF('Multi-source evaluation'!$B:$B,$B20,'Multi-source evaluation'!S:S)</f>
        <v>0</v>
      </c>
    </row>
  </sheetData>
  <sortState xmlns:xlrd2="http://schemas.microsoft.com/office/spreadsheetml/2017/richdata2" ref="C4:C10">
    <sortCondition ref="C3"/>
  </sortState>
  <conditionalFormatting sqref="D1:E1 G1:R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R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R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R2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4"/>
  <sheetViews>
    <sheetView zoomScaleNormal="100" zoomScalePageLayoutView="12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78" sqref="K78"/>
    </sheetView>
  </sheetViews>
  <sheetFormatPr baseColWidth="10" defaultColWidth="11.1640625" defaultRowHeight="16"/>
  <cols>
    <col min="1" max="1" width="17.6640625" style="72" customWidth="1"/>
    <col min="2" max="2" width="12.1640625" style="64" customWidth="1"/>
    <col min="3" max="3" width="21.1640625" style="64" customWidth="1"/>
    <col min="4" max="4" width="11.1640625" style="72"/>
    <col min="5" max="19" width="5.6640625" style="7" customWidth="1"/>
    <col min="20" max="16384" width="11.1640625" style="72"/>
  </cols>
  <sheetData>
    <row r="1" spans="1:19" ht="114" thickBot="1">
      <c r="A1" s="69" t="s">
        <v>0</v>
      </c>
      <c r="B1" s="70" t="s">
        <v>17</v>
      </c>
      <c r="C1" s="69" t="s">
        <v>15</v>
      </c>
      <c r="D1" s="69" t="s">
        <v>187</v>
      </c>
      <c r="E1" s="71" t="s">
        <v>104</v>
      </c>
      <c r="F1" s="71" t="s">
        <v>3</v>
      </c>
      <c r="G1" s="71" t="s">
        <v>138</v>
      </c>
      <c r="H1" s="71" t="s">
        <v>103</v>
      </c>
      <c r="I1" s="71" t="s">
        <v>117</v>
      </c>
      <c r="J1" s="71" t="s">
        <v>105</v>
      </c>
      <c r="K1" s="71" t="s">
        <v>4</v>
      </c>
      <c r="L1" s="71" t="s">
        <v>106</v>
      </c>
      <c r="M1" s="71" t="s">
        <v>107</v>
      </c>
      <c r="N1" s="71" t="s">
        <v>5</v>
      </c>
      <c r="O1" s="71" t="s">
        <v>108</v>
      </c>
      <c r="P1" s="71" t="s">
        <v>2</v>
      </c>
      <c r="Q1" s="71" t="s">
        <v>42</v>
      </c>
      <c r="R1" s="71" t="s">
        <v>1</v>
      </c>
      <c r="S1" s="71" t="s">
        <v>6</v>
      </c>
    </row>
    <row r="2" spans="1:19" ht="17" thickTop="1">
      <c r="B2" s="65"/>
      <c r="D2" s="7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ht="17" thickBot="1">
      <c r="A3" s="73" t="s">
        <v>211</v>
      </c>
      <c r="B3" s="65"/>
      <c r="D3" s="7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ht="17" thickTop="1">
      <c r="A4" s="72" t="s">
        <v>8</v>
      </c>
      <c r="B4" s="65" t="s">
        <v>16</v>
      </c>
      <c r="C4" s="64" t="s">
        <v>20</v>
      </c>
      <c r="D4" s="7" t="s">
        <v>7</v>
      </c>
      <c r="E4" s="62">
        <v>4</v>
      </c>
      <c r="F4" s="62">
        <v>5</v>
      </c>
      <c r="G4" s="62">
        <v>5</v>
      </c>
      <c r="H4" s="62">
        <v>3</v>
      </c>
      <c r="I4" s="62">
        <v>3.5</v>
      </c>
      <c r="J4" s="62">
        <v>4</v>
      </c>
      <c r="K4" s="62">
        <v>4.5</v>
      </c>
      <c r="L4" s="62">
        <v>4</v>
      </c>
      <c r="M4" s="62">
        <v>3.5</v>
      </c>
      <c r="N4" s="62">
        <v>4</v>
      </c>
      <c r="O4" s="62">
        <v>5</v>
      </c>
      <c r="P4" s="62">
        <v>5</v>
      </c>
      <c r="Q4" s="62">
        <v>5</v>
      </c>
      <c r="R4" s="62">
        <v>5</v>
      </c>
      <c r="S4" s="62">
        <v>3</v>
      </c>
    </row>
    <row r="5" spans="1:19">
      <c r="A5" s="72" t="s">
        <v>9</v>
      </c>
      <c r="B5" s="65" t="s">
        <v>16</v>
      </c>
      <c r="C5" s="64" t="s">
        <v>21</v>
      </c>
      <c r="D5" s="7" t="s">
        <v>7</v>
      </c>
      <c r="E5" s="62">
        <v>3</v>
      </c>
      <c r="F5" s="62">
        <v>4</v>
      </c>
      <c r="G5" s="62">
        <v>3.5</v>
      </c>
      <c r="H5" s="62">
        <v>1</v>
      </c>
      <c r="I5" s="62">
        <v>3</v>
      </c>
      <c r="J5" s="62">
        <v>3.5</v>
      </c>
      <c r="K5" s="62">
        <v>3.5</v>
      </c>
      <c r="L5" s="62">
        <v>4</v>
      </c>
      <c r="M5" s="62">
        <v>2</v>
      </c>
      <c r="N5" s="62">
        <v>4</v>
      </c>
      <c r="O5" s="62">
        <v>4</v>
      </c>
      <c r="P5" s="62">
        <v>4</v>
      </c>
      <c r="Q5" s="62">
        <v>4</v>
      </c>
      <c r="R5" s="62">
        <v>5</v>
      </c>
      <c r="S5" s="62">
        <v>2</v>
      </c>
    </row>
    <row r="6" spans="1:19">
      <c r="A6" s="72" t="s">
        <v>10</v>
      </c>
      <c r="B6" s="65" t="s">
        <v>16</v>
      </c>
      <c r="C6" s="64" t="s">
        <v>22</v>
      </c>
      <c r="D6" s="7" t="s">
        <v>7</v>
      </c>
      <c r="E6" s="62">
        <v>3</v>
      </c>
      <c r="F6" s="62">
        <v>3</v>
      </c>
      <c r="G6" s="62">
        <v>3</v>
      </c>
      <c r="H6" s="62">
        <v>1</v>
      </c>
      <c r="I6" s="62">
        <v>3</v>
      </c>
      <c r="J6" s="62">
        <v>3</v>
      </c>
      <c r="K6" s="62">
        <v>3</v>
      </c>
      <c r="L6" s="62">
        <v>3</v>
      </c>
      <c r="M6" s="62">
        <v>2</v>
      </c>
      <c r="N6" s="62">
        <v>3</v>
      </c>
      <c r="O6" s="62">
        <v>4</v>
      </c>
      <c r="P6" s="62">
        <v>3</v>
      </c>
      <c r="Q6" s="62">
        <v>3</v>
      </c>
      <c r="R6" s="62">
        <v>0</v>
      </c>
      <c r="S6" s="62">
        <v>2</v>
      </c>
    </row>
    <row r="7" spans="1:19">
      <c r="A7" s="72" t="s">
        <v>11</v>
      </c>
      <c r="B7" s="65" t="s">
        <v>18</v>
      </c>
      <c r="C7" s="64" t="s">
        <v>20</v>
      </c>
      <c r="D7" s="7" t="s">
        <v>7</v>
      </c>
      <c r="E7" s="62">
        <v>2</v>
      </c>
      <c r="F7" s="62">
        <v>4</v>
      </c>
      <c r="G7" s="62">
        <v>4</v>
      </c>
      <c r="H7" s="62">
        <v>0</v>
      </c>
      <c r="I7" s="62">
        <v>0</v>
      </c>
      <c r="J7" s="62">
        <v>0</v>
      </c>
      <c r="K7" s="62">
        <v>5</v>
      </c>
      <c r="L7" s="62">
        <v>0</v>
      </c>
      <c r="M7" s="62">
        <v>1</v>
      </c>
      <c r="N7" s="62">
        <v>4</v>
      </c>
      <c r="O7" s="62">
        <v>0</v>
      </c>
      <c r="P7" s="62">
        <v>5</v>
      </c>
      <c r="Q7" s="62">
        <v>4</v>
      </c>
      <c r="R7" s="62">
        <v>5</v>
      </c>
      <c r="S7" s="62">
        <v>0</v>
      </c>
    </row>
    <row r="8" spans="1:19">
      <c r="A8" s="72" t="s">
        <v>12</v>
      </c>
      <c r="B8" s="65" t="s">
        <v>18</v>
      </c>
      <c r="C8" s="64" t="s">
        <v>21</v>
      </c>
      <c r="D8" s="7" t="s">
        <v>7</v>
      </c>
      <c r="E8" s="62">
        <v>1</v>
      </c>
      <c r="F8" s="62">
        <v>3.5</v>
      </c>
      <c r="G8" s="62">
        <v>2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3.5</v>
      </c>
      <c r="O8" s="62">
        <v>0</v>
      </c>
      <c r="P8" s="62">
        <v>4</v>
      </c>
      <c r="Q8" s="62">
        <v>3</v>
      </c>
      <c r="R8" s="62">
        <v>4</v>
      </c>
      <c r="S8" s="62">
        <v>0</v>
      </c>
    </row>
    <row r="9" spans="1:19">
      <c r="A9" s="72" t="s">
        <v>13</v>
      </c>
      <c r="B9" s="65" t="s">
        <v>18</v>
      </c>
      <c r="C9" s="64" t="s">
        <v>22</v>
      </c>
      <c r="D9" s="7" t="s">
        <v>7</v>
      </c>
      <c r="E9" s="62">
        <v>1</v>
      </c>
      <c r="F9" s="62">
        <v>0</v>
      </c>
      <c r="G9" s="62">
        <v>1</v>
      </c>
      <c r="H9" s="62">
        <v>0</v>
      </c>
      <c r="I9" s="62">
        <v>0</v>
      </c>
      <c r="J9" s="62">
        <v>0</v>
      </c>
      <c r="K9" s="62">
        <v>2</v>
      </c>
      <c r="L9" s="62">
        <v>0</v>
      </c>
      <c r="M9" s="62">
        <v>0</v>
      </c>
      <c r="N9" s="62">
        <v>3</v>
      </c>
      <c r="O9" s="62">
        <v>0</v>
      </c>
      <c r="P9" s="62">
        <v>3</v>
      </c>
      <c r="Q9" s="62">
        <v>2</v>
      </c>
      <c r="R9" s="62">
        <v>0</v>
      </c>
      <c r="S9" s="62">
        <v>0</v>
      </c>
    </row>
    <row r="10" spans="1:19">
      <c r="A10" s="72" t="s">
        <v>14</v>
      </c>
      <c r="B10" s="65" t="s">
        <v>19</v>
      </c>
      <c r="C10" s="64" t="s">
        <v>52</v>
      </c>
      <c r="D10" s="7" t="s">
        <v>7</v>
      </c>
      <c r="E10" s="62">
        <v>5</v>
      </c>
      <c r="F10" s="62">
        <v>5</v>
      </c>
      <c r="G10" s="62">
        <v>4</v>
      </c>
      <c r="H10" s="62">
        <v>5</v>
      </c>
      <c r="I10" s="62">
        <v>5</v>
      </c>
      <c r="J10" s="62">
        <v>4</v>
      </c>
      <c r="K10" s="62">
        <v>5</v>
      </c>
      <c r="L10" s="62">
        <v>5</v>
      </c>
      <c r="M10" s="62">
        <v>5</v>
      </c>
      <c r="N10" s="62">
        <v>4</v>
      </c>
      <c r="O10" s="62">
        <v>5</v>
      </c>
      <c r="P10" s="62">
        <v>5</v>
      </c>
      <c r="Q10" s="62">
        <v>4</v>
      </c>
      <c r="R10" s="62">
        <v>5</v>
      </c>
      <c r="S10" s="62">
        <v>5</v>
      </c>
    </row>
    <row r="11" spans="1:19"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</row>
    <row r="12" spans="1:19" ht="17" thickBot="1">
      <c r="A12" s="73" t="s">
        <v>212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spans="1:19" ht="18" thickTop="1">
      <c r="A13" s="63" t="s">
        <v>23</v>
      </c>
      <c r="B13" s="65" t="s">
        <v>16</v>
      </c>
      <c r="C13" s="64" t="s">
        <v>20</v>
      </c>
      <c r="D13" s="7" t="s">
        <v>32</v>
      </c>
      <c r="E13" s="62">
        <v>3</v>
      </c>
      <c r="F13" s="62">
        <v>4.5</v>
      </c>
      <c r="G13" s="62">
        <v>5</v>
      </c>
      <c r="H13" s="62">
        <v>1</v>
      </c>
      <c r="I13" s="93">
        <v>4</v>
      </c>
      <c r="J13" s="62">
        <v>1</v>
      </c>
      <c r="K13" s="62">
        <v>5</v>
      </c>
      <c r="L13" s="62">
        <v>5</v>
      </c>
      <c r="M13" s="62">
        <v>4</v>
      </c>
      <c r="N13" s="62">
        <v>4</v>
      </c>
      <c r="O13" s="62">
        <v>5</v>
      </c>
      <c r="P13" s="62">
        <v>5</v>
      </c>
      <c r="Q13" s="62">
        <v>5</v>
      </c>
      <c r="R13" s="62">
        <v>5</v>
      </c>
      <c r="S13" s="62">
        <v>5</v>
      </c>
    </row>
    <row r="14" spans="1:19" ht="17">
      <c r="A14" s="63" t="s">
        <v>24</v>
      </c>
      <c r="B14" s="65" t="s">
        <v>16</v>
      </c>
      <c r="C14" s="64" t="s">
        <v>21</v>
      </c>
      <c r="D14" s="7" t="s">
        <v>32</v>
      </c>
      <c r="E14" s="62">
        <v>3</v>
      </c>
      <c r="F14" s="93">
        <v>4</v>
      </c>
      <c r="G14" s="62">
        <v>3</v>
      </c>
      <c r="H14" s="62">
        <v>0</v>
      </c>
      <c r="I14" s="62">
        <v>3.5</v>
      </c>
      <c r="J14" s="62">
        <v>1</v>
      </c>
      <c r="K14" s="62">
        <v>4</v>
      </c>
      <c r="L14" s="62">
        <v>5</v>
      </c>
      <c r="M14" s="62">
        <v>2</v>
      </c>
      <c r="N14" s="62">
        <v>3</v>
      </c>
      <c r="O14" s="62">
        <v>4</v>
      </c>
      <c r="P14" s="62">
        <v>4</v>
      </c>
      <c r="Q14" s="62">
        <v>3</v>
      </c>
      <c r="R14" s="62">
        <v>5</v>
      </c>
      <c r="S14" s="62">
        <v>3</v>
      </c>
    </row>
    <row r="15" spans="1:19" ht="17">
      <c r="A15" s="63" t="s">
        <v>25</v>
      </c>
      <c r="B15" s="65" t="s">
        <v>16</v>
      </c>
      <c r="C15" s="64" t="s">
        <v>22</v>
      </c>
      <c r="D15" s="7" t="s">
        <v>32</v>
      </c>
      <c r="E15" s="62">
        <v>2</v>
      </c>
      <c r="F15" s="93">
        <v>3</v>
      </c>
      <c r="G15" s="62">
        <v>2</v>
      </c>
      <c r="H15" s="62">
        <v>0</v>
      </c>
      <c r="I15" s="62">
        <v>2</v>
      </c>
      <c r="J15" s="62">
        <v>1</v>
      </c>
      <c r="K15" s="62">
        <v>3</v>
      </c>
      <c r="L15" s="62">
        <v>3</v>
      </c>
      <c r="M15" s="62">
        <v>2</v>
      </c>
      <c r="N15" s="62">
        <v>2</v>
      </c>
      <c r="O15" s="62">
        <v>3</v>
      </c>
      <c r="P15" s="62">
        <v>3</v>
      </c>
      <c r="Q15" s="62">
        <v>3</v>
      </c>
      <c r="R15" s="62">
        <v>4</v>
      </c>
      <c r="S15" s="62">
        <v>3</v>
      </c>
    </row>
    <row r="16" spans="1:19" ht="17">
      <c r="A16" s="63" t="s">
        <v>26</v>
      </c>
      <c r="B16" s="65" t="s">
        <v>31</v>
      </c>
      <c r="C16" s="64" t="s">
        <v>20</v>
      </c>
      <c r="D16" s="7" t="s">
        <v>32</v>
      </c>
      <c r="E16" s="62">
        <v>4</v>
      </c>
      <c r="F16" s="93">
        <v>1</v>
      </c>
      <c r="G16" s="62">
        <v>4</v>
      </c>
      <c r="H16" s="62">
        <v>0</v>
      </c>
      <c r="I16" s="62">
        <v>0</v>
      </c>
      <c r="J16" s="62">
        <v>1</v>
      </c>
      <c r="K16" s="62">
        <v>5</v>
      </c>
      <c r="L16" s="62">
        <v>4</v>
      </c>
      <c r="M16" s="62">
        <v>3</v>
      </c>
      <c r="N16" s="62">
        <v>3.5</v>
      </c>
      <c r="O16" s="62">
        <v>4</v>
      </c>
      <c r="P16" s="62">
        <v>4</v>
      </c>
      <c r="Q16" s="62">
        <v>4</v>
      </c>
      <c r="R16" s="62">
        <v>1</v>
      </c>
      <c r="S16" s="62">
        <v>1</v>
      </c>
    </row>
    <row r="17" spans="1:19" ht="17">
      <c r="A17" s="63" t="s">
        <v>27</v>
      </c>
      <c r="B17" s="65" t="s">
        <v>31</v>
      </c>
      <c r="C17" s="64" t="s">
        <v>21</v>
      </c>
      <c r="D17" s="7" t="s">
        <v>32</v>
      </c>
      <c r="E17" s="62">
        <v>3</v>
      </c>
      <c r="F17" s="93">
        <v>0</v>
      </c>
      <c r="G17" s="62">
        <v>2</v>
      </c>
      <c r="H17" s="62">
        <v>0</v>
      </c>
      <c r="I17" s="62">
        <v>0</v>
      </c>
      <c r="J17" s="62">
        <v>1</v>
      </c>
      <c r="K17" s="62">
        <v>4</v>
      </c>
      <c r="L17" s="62">
        <v>4</v>
      </c>
      <c r="M17" s="62">
        <v>1</v>
      </c>
      <c r="N17" s="62">
        <v>3</v>
      </c>
      <c r="O17" s="62">
        <v>4</v>
      </c>
      <c r="P17" s="62">
        <v>4</v>
      </c>
      <c r="Q17" s="62">
        <v>2</v>
      </c>
      <c r="R17" s="62">
        <v>0</v>
      </c>
      <c r="S17" s="62">
        <v>0</v>
      </c>
    </row>
    <row r="18" spans="1:19" ht="17">
      <c r="A18" s="63" t="s">
        <v>28</v>
      </c>
      <c r="B18" s="65" t="s">
        <v>31</v>
      </c>
      <c r="C18" s="64" t="s">
        <v>22</v>
      </c>
      <c r="D18" s="7" t="s">
        <v>32</v>
      </c>
      <c r="E18" s="62">
        <v>2.5</v>
      </c>
      <c r="F18" s="93">
        <v>0</v>
      </c>
      <c r="G18" s="62">
        <v>1</v>
      </c>
      <c r="H18" s="62">
        <v>0</v>
      </c>
      <c r="I18" s="62">
        <v>0</v>
      </c>
      <c r="J18" s="62">
        <v>1</v>
      </c>
      <c r="K18" s="62">
        <v>3</v>
      </c>
      <c r="L18" s="62">
        <v>0</v>
      </c>
      <c r="M18" s="62">
        <v>1</v>
      </c>
      <c r="N18" s="62">
        <v>0</v>
      </c>
      <c r="O18" s="62">
        <v>0</v>
      </c>
      <c r="P18" s="62">
        <v>3</v>
      </c>
      <c r="Q18" s="62">
        <v>2</v>
      </c>
      <c r="R18" s="62">
        <v>0</v>
      </c>
      <c r="S18" s="62">
        <v>0</v>
      </c>
    </row>
    <row r="19" spans="1:19" ht="17">
      <c r="A19" s="63" t="s">
        <v>29</v>
      </c>
      <c r="B19" s="65" t="s">
        <v>16</v>
      </c>
      <c r="C19" s="74" t="s">
        <v>61</v>
      </c>
      <c r="D19" s="7" t="s">
        <v>32</v>
      </c>
      <c r="E19" s="62">
        <v>4</v>
      </c>
      <c r="F19" s="93">
        <v>0</v>
      </c>
      <c r="G19" s="62">
        <v>1</v>
      </c>
      <c r="H19" s="62">
        <v>0</v>
      </c>
      <c r="I19" s="62">
        <v>0</v>
      </c>
      <c r="J19" s="62">
        <v>1</v>
      </c>
      <c r="K19" s="62">
        <v>1</v>
      </c>
      <c r="L19" s="62">
        <v>0</v>
      </c>
      <c r="M19" s="62">
        <v>1</v>
      </c>
      <c r="N19" s="62">
        <v>2</v>
      </c>
      <c r="O19" s="62">
        <v>1</v>
      </c>
      <c r="P19" s="62">
        <v>1</v>
      </c>
      <c r="Q19" s="62">
        <v>1.5</v>
      </c>
      <c r="R19" s="62">
        <v>1</v>
      </c>
      <c r="S19" s="62">
        <v>1</v>
      </c>
    </row>
    <row r="20" spans="1:19" ht="17">
      <c r="A20" s="63" t="s">
        <v>30</v>
      </c>
      <c r="B20" s="65" t="s">
        <v>19</v>
      </c>
      <c r="C20" s="64" t="s">
        <v>52</v>
      </c>
      <c r="D20" s="7" t="s">
        <v>32</v>
      </c>
      <c r="E20" s="62">
        <v>4</v>
      </c>
      <c r="F20" s="93">
        <v>5</v>
      </c>
      <c r="G20" s="93">
        <v>5</v>
      </c>
      <c r="H20" s="90"/>
      <c r="I20" s="93">
        <v>5</v>
      </c>
      <c r="J20" s="90"/>
      <c r="K20" s="93">
        <v>5</v>
      </c>
      <c r="L20" s="62">
        <v>5</v>
      </c>
      <c r="M20" s="90"/>
      <c r="N20" s="93">
        <v>5</v>
      </c>
      <c r="O20" s="62">
        <v>4.5</v>
      </c>
      <c r="P20" s="62">
        <v>5</v>
      </c>
      <c r="Q20" s="62">
        <v>4.5</v>
      </c>
      <c r="R20" s="62">
        <v>5</v>
      </c>
      <c r="S20" s="62">
        <v>4</v>
      </c>
    </row>
    <row r="21" spans="1:19">
      <c r="A21" s="75"/>
      <c r="B21" s="65"/>
      <c r="D21" s="7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19" ht="17" thickBot="1">
      <c r="A22" s="73" t="s">
        <v>213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pans="1:19" ht="18" thickTop="1">
      <c r="A23" s="63" t="s">
        <v>39</v>
      </c>
      <c r="B23" s="65" t="s">
        <v>16</v>
      </c>
      <c r="C23" s="64" t="s">
        <v>20</v>
      </c>
      <c r="D23" s="7" t="s">
        <v>95</v>
      </c>
      <c r="E23" s="62">
        <v>4</v>
      </c>
      <c r="F23" s="62">
        <v>5</v>
      </c>
      <c r="G23" s="62">
        <v>4</v>
      </c>
      <c r="H23" s="62">
        <v>4</v>
      </c>
      <c r="I23" s="62">
        <v>0</v>
      </c>
      <c r="J23" s="62">
        <v>1</v>
      </c>
      <c r="K23" s="62">
        <v>5</v>
      </c>
      <c r="L23" s="62">
        <v>5</v>
      </c>
      <c r="M23" s="62">
        <v>4</v>
      </c>
      <c r="N23" s="62">
        <v>4</v>
      </c>
      <c r="O23" s="62">
        <v>5</v>
      </c>
      <c r="P23" s="62">
        <v>5</v>
      </c>
      <c r="Q23" s="62">
        <v>5</v>
      </c>
      <c r="R23" s="62">
        <v>5</v>
      </c>
      <c r="S23" s="62">
        <v>5</v>
      </c>
    </row>
    <row r="24" spans="1:19" ht="17">
      <c r="A24" s="63" t="s">
        <v>40</v>
      </c>
      <c r="B24" s="65" t="s">
        <v>16</v>
      </c>
      <c r="C24" s="64" t="s">
        <v>21</v>
      </c>
      <c r="D24" s="7" t="s">
        <v>95</v>
      </c>
      <c r="E24" s="62">
        <v>4</v>
      </c>
      <c r="F24" s="62">
        <v>4</v>
      </c>
      <c r="G24" s="62">
        <v>3</v>
      </c>
      <c r="H24" s="62">
        <v>3</v>
      </c>
      <c r="I24" s="62">
        <v>0</v>
      </c>
      <c r="J24" s="62">
        <v>1</v>
      </c>
      <c r="K24" s="62">
        <v>4</v>
      </c>
      <c r="L24" s="62">
        <v>4</v>
      </c>
      <c r="M24" s="62">
        <v>1.5</v>
      </c>
      <c r="N24" s="62">
        <v>4</v>
      </c>
      <c r="O24" s="62">
        <v>3</v>
      </c>
      <c r="P24" s="62">
        <v>4</v>
      </c>
      <c r="Q24" s="62">
        <v>3</v>
      </c>
      <c r="R24" s="62">
        <v>4</v>
      </c>
      <c r="S24" s="62">
        <v>3</v>
      </c>
    </row>
    <row r="25" spans="1:19" ht="17">
      <c r="A25" s="63" t="s">
        <v>41</v>
      </c>
      <c r="B25" s="65" t="s">
        <v>16</v>
      </c>
      <c r="C25" s="64" t="s">
        <v>22</v>
      </c>
      <c r="D25" s="7" t="s">
        <v>95</v>
      </c>
      <c r="E25" s="62">
        <v>4</v>
      </c>
      <c r="F25" s="62">
        <v>3</v>
      </c>
      <c r="G25" s="62">
        <v>1</v>
      </c>
      <c r="H25" s="62">
        <v>0</v>
      </c>
      <c r="I25" s="62">
        <v>0</v>
      </c>
      <c r="J25" s="62">
        <v>1</v>
      </c>
      <c r="K25" s="62">
        <v>1</v>
      </c>
      <c r="L25" s="62">
        <v>1</v>
      </c>
      <c r="M25" s="62">
        <v>0</v>
      </c>
      <c r="N25" s="62">
        <v>1</v>
      </c>
      <c r="O25" s="62">
        <v>1</v>
      </c>
      <c r="P25" s="62">
        <v>1</v>
      </c>
      <c r="Q25" s="62">
        <v>0</v>
      </c>
      <c r="R25" s="62">
        <v>3</v>
      </c>
      <c r="S25" s="62">
        <v>0</v>
      </c>
    </row>
    <row r="26" spans="1:19" ht="17">
      <c r="A26" s="63" t="s">
        <v>33</v>
      </c>
      <c r="B26" s="76" t="s">
        <v>96</v>
      </c>
      <c r="C26" s="64" t="s">
        <v>20</v>
      </c>
      <c r="D26" s="7" t="s">
        <v>95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1</v>
      </c>
      <c r="K26" s="62">
        <v>0</v>
      </c>
      <c r="L26" s="62">
        <v>0</v>
      </c>
      <c r="M26" s="62">
        <v>4</v>
      </c>
      <c r="N26" s="62">
        <v>0</v>
      </c>
      <c r="O26" s="62">
        <v>4</v>
      </c>
      <c r="P26" s="62">
        <v>0</v>
      </c>
      <c r="Q26" s="62">
        <v>0</v>
      </c>
      <c r="R26" s="62">
        <v>0</v>
      </c>
      <c r="S26" s="62">
        <v>0</v>
      </c>
    </row>
    <row r="27" spans="1:19" ht="17">
      <c r="A27" s="63" t="s">
        <v>34</v>
      </c>
      <c r="B27" s="76" t="s">
        <v>96</v>
      </c>
      <c r="C27" s="64" t="s">
        <v>21</v>
      </c>
      <c r="D27" s="7" t="s">
        <v>95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1</v>
      </c>
      <c r="K27" s="62">
        <v>0</v>
      </c>
      <c r="L27" s="62">
        <v>0</v>
      </c>
      <c r="M27" s="62">
        <v>0</v>
      </c>
      <c r="N27" s="62">
        <v>0</v>
      </c>
      <c r="O27" s="62">
        <v>3</v>
      </c>
      <c r="P27" s="62">
        <v>0</v>
      </c>
      <c r="Q27" s="62">
        <v>0</v>
      </c>
      <c r="R27" s="62">
        <v>0</v>
      </c>
      <c r="S27" s="62">
        <v>0</v>
      </c>
    </row>
    <row r="28" spans="1:19" ht="17">
      <c r="A28" s="63" t="s">
        <v>35</v>
      </c>
      <c r="B28" s="76" t="s">
        <v>96</v>
      </c>
      <c r="C28" s="64" t="s">
        <v>22</v>
      </c>
      <c r="D28" s="7" t="s">
        <v>95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1</v>
      </c>
      <c r="K28" s="62">
        <v>0</v>
      </c>
      <c r="L28" s="62">
        <v>0</v>
      </c>
      <c r="M28" s="62">
        <v>0</v>
      </c>
      <c r="N28" s="62">
        <v>0</v>
      </c>
      <c r="O28" s="62">
        <v>1</v>
      </c>
      <c r="P28" s="62">
        <v>0</v>
      </c>
      <c r="Q28" s="62">
        <v>0</v>
      </c>
      <c r="R28" s="62">
        <v>0</v>
      </c>
      <c r="S28" s="62">
        <v>0</v>
      </c>
    </row>
    <row r="29" spans="1:19" ht="17">
      <c r="A29" s="63" t="s">
        <v>36</v>
      </c>
      <c r="B29" s="65" t="s">
        <v>16</v>
      </c>
      <c r="C29" s="64" t="s">
        <v>61</v>
      </c>
      <c r="D29" s="7" t="s">
        <v>95</v>
      </c>
      <c r="E29" s="62">
        <v>1</v>
      </c>
      <c r="F29" s="62">
        <v>0</v>
      </c>
      <c r="G29" s="62">
        <v>0</v>
      </c>
      <c r="H29" s="62">
        <v>0</v>
      </c>
      <c r="I29" s="62">
        <v>0</v>
      </c>
      <c r="J29" s="62">
        <v>1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</row>
    <row r="30" spans="1:19" ht="17">
      <c r="A30" s="63" t="s">
        <v>37</v>
      </c>
      <c r="B30" s="64" t="s">
        <v>19</v>
      </c>
      <c r="C30" s="64" t="s">
        <v>52</v>
      </c>
      <c r="D30" s="7" t="s">
        <v>95</v>
      </c>
      <c r="E30" s="62">
        <v>2</v>
      </c>
      <c r="F30" s="62">
        <v>5</v>
      </c>
      <c r="G30" s="62">
        <v>4</v>
      </c>
      <c r="H30" s="62">
        <v>5</v>
      </c>
      <c r="I30" s="62">
        <v>5</v>
      </c>
      <c r="J30" s="62">
        <v>1</v>
      </c>
      <c r="K30" s="62">
        <v>5</v>
      </c>
      <c r="L30" s="62">
        <v>5</v>
      </c>
      <c r="M30" s="62">
        <v>4</v>
      </c>
      <c r="N30" s="62">
        <v>4.5</v>
      </c>
      <c r="O30" s="62">
        <v>5</v>
      </c>
      <c r="P30" s="62">
        <v>4</v>
      </c>
      <c r="Q30" s="62">
        <v>5</v>
      </c>
      <c r="R30" s="62">
        <v>5</v>
      </c>
      <c r="S30" s="62">
        <v>5</v>
      </c>
    </row>
    <row r="31" spans="1:19" ht="17">
      <c r="A31" s="63" t="s">
        <v>38</v>
      </c>
      <c r="B31" s="65" t="s">
        <v>16</v>
      </c>
      <c r="C31" s="64" t="s">
        <v>97</v>
      </c>
      <c r="D31" s="7" t="s">
        <v>95</v>
      </c>
      <c r="E31" s="62">
        <v>0</v>
      </c>
      <c r="F31" s="62">
        <v>0</v>
      </c>
      <c r="G31" s="62"/>
      <c r="H31" s="62">
        <v>0</v>
      </c>
      <c r="I31" s="62">
        <v>0</v>
      </c>
      <c r="J31" s="62">
        <v>0</v>
      </c>
      <c r="K31" s="62">
        <v>2</v>
      </c>
      <c r="L31" s="62">
        <v>2</v>
      </c>
      <c r="M31" s="62">
        <v>1</v>
      </c>
      <c r="N31" s="62">
        <v>1</v>
      </c>
      <c r="O31" s="62">
        <v>1</v>
      </c>
      <c r="P31" s="62">
        <v>2</v>
      </c>
      <c r="Q31" s="62">
        <v>1</v>
      </c>
      <c r="R31" s="62">
        <v>4</v>
      </c>
      <c r="S31" s="62">
        <v>1</v>
      </c>
    </row>
    <row r="32" spans="1:19">
      <c r="A32" s="63"/>
      <c r="B32" s="65"/>
      <c r="D32" s="7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</row>
    <row r="33" spans="1:19" ht="17" thickBot="1">
      <c r="A33" s="73" t="s">
        <v>214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</row>
    <row r="34" spans="1:19" ht="17" thickTop="1">
      <c r="A34" s="72" t="s">
        <v>43</v>
      </c>
      <c r="B34" s="65" t="s">
        <v>16</v>
      </c>
      <c r="C34" s="64" t="s">
        <v>20</v>
      </c>
      <c r="D34" s="7" t="s">
        <v>44</v>
      </c>
      <c r="E34" s="62">
        <v>3</v>
      </c>
      <c r="F34" s="62">
        <v>3</v>
      </c>
      <c r="G34" s="62">
        <v>5</v>
      </c>
      <c r="H34" s="62">
        <v>1</v>
      </c>
      <c r="I34" s="62">
        <v>0</v>
      </c>
      <c r="J34" s="62">
        <v>4</v>
      </c>
      <c r="K34" s="62">
        <v>4</v>
      </c>
      <c r="L34" s="62">
        <v>5</v>
      </c>
      <c r="M34" s="62">
        <v>4</v>
      </c>
      <c r="N34" s="62">
        <v>4</v>
      </c>
      <c r="O34" s="62">
        <v>4</v>
      </c>
      <c r="P34" s="62">
        <v>5</v>
      </c>
      <c r="Q34" s="62">
        <v>5</v>
      </c>
      <c r="R34" s="62">
        <v>5</v>
      </c>
      <c r="S34" s="62">
        <v>4</v>
      </c>
    </row>
    <row r="35" spans="1:19">
      <c r="A35" s="72" t="s">
        <v>45</v>
      </c>
      <c r="B35" s="65" t="s">
        <v>16</v>
      </c>
      <c r="C35" s="64" t="s">
        <v>21</v>
      </c>
      <c r="D35" s="7" t="s">
        <v>44</v>
      </c>
      <c r="E35" s="62">
        <v>3</v>
      </c>
      <c r="F35" s="62">
        <v>3</v>
      </c>
      <c r="G35" s="62">
        <v>4</v>
      </c>
      <c r="H35" s="62">
        <v>1</v>
      </c>
      <c r="I35" s="62">
        <v>0</v>
      </c>
      <c r="J35" s="62">
        <v>2</v>
      </c>
      <c r="K35" s="62">
        <v>4</v>
      </c>
      <c r="L35" s="62">
        <v>5</v>
      </c>
      <c r="M35" s="62">
        <v>3</v>
      </c>
      <c r="N35" s="62">
        <v>4</v>
      </c>
      <c r="O35" s="62">
        <v>4</v>
      </c>
      <c r="P35" s="62">
        <v>4</v>
      </c>
      <c r="Q35" s="62">
        <v>4</v>
      </c>
      <c r="R35" s="62">
        <v>5</v>
      </c>
      <c r="S35" s="62">
        <v>4</v>
      </c>
    </row>
    <row r="36" spans="1:19">
      <c r="A36" s="72" t="s">
        <v>46</v>
      </c>
      <c r="B36" s="65" t="s">
        <v>16</v>
      </c>
      <c r="C36" s="64" t="s">
        <v>22</v>
      </c>
      <c r="D36" s="7" t="s">
        <v>44</v>
      </c>
      <c r="E36" s="62">
        <v>1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1</v>
      </c>
      <c r="L36" s="62">
        <v>1</v>
      </c>
      <c r="M36" s="62">
        <v>1</v>
      </c>
      <c r="N36" s="62">
        <v>1</v>
      </c>
      <c r="O36" s="62">
        <v>0</v>
      </c>
      <c r="P36" s="62">
        <v>1</v>
      </c>
      <c r="Q36" s="62">
        <v>0</v>
      </c>
      <c r="R36" s="62">
        <v>2</v>
      </c>
      <c r="S36" s="62">
        <v>0</v>
      </c>
    </row>
    <row r="37" spans="1:19">
      <c r="A37" s="72" t="s">
        <v>47</v>
      </c>
      <c r="B37" s="65" t="s">
        <v>18</v>
      </c>
      <c r="C37" s="64" t="s">
        <v>20</v>
      </c>
      <c r="D37" s="7" t="s">
        <v>44</v>
      </c>
      <c r="E37" s="62">
        <v>3</v>
      </c>
      <c r="F37" s="62">
        <v>5</v>
      </c>
      <c r="G37" s="62">
        <v>4</v>
      </c>
      <c r="H37" s="62">
        <v>0</v>
      </c>
      <c r="I37" s="62">
        <v>0</v>
      </c>
      <c r="J37" s="62">
        <v>0</v>
      </c>
      <c r="K37" s="62">
        <v>5</v>
      </c>
      <c r="L37" s="62">
        <v>4</v>
      </c>
      <c r="M37" s="62">
        <v>4</v>
      </c>
      <c r="N37" s="62">
        <v>4</v>
      </c>
      <c r="O37" s="62">
        <v>5</v>
      </c>
      <c r="P37" s="62">
        <v>4</v>
      </c>
      <c r="Q37" s="62">
        <v>5</v>
      </c>
      <c r="R37" s="62">
        <v>5</v>
      </c>
      <c r="S37" s="62">
        <v>5</v>
      </c>
    </row>
    <row r="38" spans="1:19">
      <c r="A38" s="72" t="s">
        <v>48</v>
      </c>
      <c r="B38" s="65" t="s">
        <v>18</v>
      </c>
      <c r="C38" s="64" t="s">
        <v>21</v>
      </c>
      <c r="D38" s="7" t="s">
        <v>44</v>
      </c>
      <c r="E38" s="62">
        <v>3</v>
      </c>
      <c r="F38" s="62">
        <v>4</v>
      </c>
      <c r="G38" s="62">
        <v>3</v>
      </c>
      <c r="H38" s="62">
        <v>0</v>
      </c>
      <c r="I38" s="62">
        <v>0</v>
      </c>
      <c r="J38" s="62">
        <v>0</v>
      </c>
      <c r="K38" s="62">
        <v>4</v>
      </c>
      <c r="L38" s="62">
        <v>4</v>
      </c>
      <c r="M38" s="62">
        <v>4</v>
      </c>
      <c r="N38" s="62">
        <v>4</v>
      </c>
      <c r="O38" s="62">
        <v>4</v>
      </c>
      <c r="P38" s="62">
        <v>4</v>
      </c>
      <c r="Q38" s="62">
        <v>4</v>
      </c>
      <c r="R38" s="62">
        <v>4</v>
      </c>
      <c r="S38" s="62">
        <v>4</v>
      </c>
    </row>
    <row r="39" spans="1:19">
      <c r="A39" s="72" t="s">
        <v>49</v>
      </c>
      <c r="B39" s="65" t="s">
        <v>18</v>
      </c>
      <c r="C39" s="64" t="s">
        <v>22</v>
      </c>
      <c r="D39" s="7" t="s">
        <v>44</v>
      </c>
      <c r="E39" s="62">
        <v>1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1</v>
      </c>
      <c r="M39" s="62">
        <v>2</v>
      </c>
      <c r="N39" s="62">
        <v>1</v>
      </c>
      <c r="O39" s="62">
        <v>1</v>
      </c>
      <c r="P39" s="62">
        <v>1</v>
      </c>
      <c r="Q39" s="62">
        <v>0</v>
      </c>
      <c r="R39" s="62">
        <v>3</v>
      </c>
      <c r="S39" s="62">
        <v>0</v>
      </c>
    </row>
    <row r="40" spans="1:19">
      <c r="A40" s="72" t="s">
        <v>50</v>
      </c>
      <c r="B40" s="65" t="s">
        <v>16</v>
      </c>
      <c r="C40" s="64" t="s">
        <v>61</v>
      </c>
      <c r="D40" s="7" t="s">
        <v>44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</row>
    <row r="41" spans="1:19">
      <c r="A41" s="72" t="s">
        <v>51</v>
      </c>
      <c r="B41" s="65" t="s">
        <v>19</v>
      </c>
      <c r="C41" s="64" t="s">
        <v>52</v>
      </c>
      <c r="D41" s="7" t="s">
        <v>44</v>
      </c>
      <c r="E41" s="62">
        <v>4</v>
      </c>
      <c r="F41" s="62">
        <v>5</v>
      </c>
      <c r="G41" s="62">
        <v>4</v>
      </c>
      <c r="H41" s="62">
        <v>5</v>
      </c>
      <c r="I41" s="62">
        <v>5</v>
      </c>
      <c r="J41" s="62">
        <v>4</v>
      </c>
      <c r="K41" s="62">
        <v>4</v>
      </c>
      <c r="L41" s="62">
        <v>4</v>
      </c>
      <c r="M41" s="62">
        <v>4</v>
      </c>
      <c r="N41" s="62">
        <v>5</v>
      </c>
      <c r="O41" s="62">
        <v>5</v>
      </c>
      <c r="P41" s="62">
        <v>4.5</v>
      </c>
      <c r="Q41" s="62">
        <v>4</v>
      </c>
      <c r="R41" s="62">
        <v>5</v>
      </c>
      <c r="S41" s="62">
        <v>5</v>
      </c>
    </row>
    <row r="42" spans="1:19">
      <c r="B42" s="65"/>
      <c r="D42" s="7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</row>
    <row r="43" spans="1:19" ht="17" thickBot="1">
      <c r="A43" s="73" t="s">
        <v>215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</row>
    <row r="44" spans="1:19" ht="16.5" customHeight="1" thickTop="1">
      <c r="A44" s="72" t="s">
        <v>53</v>
      </c>
      <c r="B44" s="65" t="s">
        <v>16</v>
      </c>
      <c r="C44" s="64" t="s">
        <v>20</v>
      </c>
      <c r="D44" s="7" t="s">
        <v>54</v>
      </c>
      <c r="E44" s="94"/>
      <c r="F44" s="62">
        <v>4</v>
      </c>
      <c r="G44" s="62">
        <v>5</v>
      </c>
      <c r="H44" s="62">
        <v>1</v>
      </c>
      <c r="I44" s="62">
        <v>0</v>
      </c>
      <c r="J44" s="62">
        <v>0</v>
      </c>
      <c r="K44" s="62">
        <v>4</v>
      </c>
      <c r="L44" s="62">
        <v>4</v>
      </c>
      <c r="M44" s="62">
        <v>3</v>
      </c>
      <c r="N44" s="62">
        <v>5</v>
      </c>
      <c r="O44" s="62">
        <v>5</v>
      </c>
      <c r="P44" s="62">
        <v>5</v>
      </c>
      <c r="Q44" s="62">
        <v>5</v>
      </c>
      <c r="R44" s="62">
        <v>5</v>
      </c>
      <c r="S44" s="62">
        <v>5</v>
      </c>
    </row>
    <row r="45" spans="1:19">
      <c r="A45" s="72" t="s">
        <v>55</v>
      </c>
      <c r="B45" s="65" t="s">
        <v>16</v>
      </c>
      <c r="C45" s="64" t="s">
        <v>21</v>
      </c>
      <c r="D45" s="7" t="s">
        <v>54</v>
      </c>
      <c r="E45" s="94"/>
      <c r="F45" s="62">
        <v>4</v>
      </c>
      <c r="G45" s="62">
        <v>4</v>
      </c>
      <c r="H45" s="62">
        <v>0</v>
      </c>
      <c r="I45" s="62">
        <v>0</v>
      </c>
      <c r="J45" s="62">
        <v>0</v>
      </c>
      <c r="K45" s="62">
        <v>3</v>
      </c>
      <c r="L45" s="62">
        <v>4</v>
      </c>
      <c r="M45" s="62">
        <v>2</v>
      </c>
      <c r="N45" s="62">
        <v>4</v>
      </c>
      <c r="O45" s="62">
        <v>4</v>
      </c>
      <c r="P45" s="62">
        <v>4</v>
      </c>
      <c r="Q45" s="62">
        <v>4</v>
      </c>
      <c r="R45" s="62">
        <v>4</v>
      </c>
      <c r="S45" s="62">
        <v>4</v>
      </c>
    </row>
    <row r="46" spans="1:19">
      <c r="A46" s="72" t="s">
        <v>56</v>
      </c>
      <c r="B46" s="65" t="s">
        <v>16</v>
      </c>
      <c r="C46" s="64" t="s">
        <v>22</v>
      </c>
      <c r="D46" s="7" t="s">
        <v>54</v>
      </c>
      <c r="E46" s="94"/>
      <c r="F46" s="62">
        <v>2</v>
      </c>
      <c r="G46" s="62">
        <v>2</v>
      </c>
      <c r="H46" s="62">
        <v>0</v>
      </c>
      <c r="I46" s="62">
        <v>0</v>
      </c>
      <c r="J46" s="62">
        <v>0</v>
      </c>
      <c r="K46" s="62">
        <v>2</v>
      </c>
      <c r="L46" s="62">
        <v>5</v>
      </c>
      <c r="M46" s="62">
        <v>0</v>
      </c>
      <c r="N46" s="62">
        <v>4</v>
      </c>
      <c r="O46" s="62">
        <v>4</v>
      </c>
      <c r="P46" s="62">
        <v>4</v>
      </c>
      <c r="Q46" s="62">
        <v>2</v>
      </c>
      <c r="R46" s="62">
        <v>4</v>
      </c>
      <c r="S46" s="62">
        <v>2</v>
      </c>
    </row>
    <row r="47" spans="1:19">
      <c r="A47" s="72" t="s">
        <v>57</v>
      </c>
      <c r="B47" s="65" t="s">
        <v>102</v>
      </c>
      <c r="C47" s="64" t="s">
        <v>20</v>
      </c>
      <c r="D47" s="7" t="s">
        <v>54</v>
      </c>
      <c r="E47" s="94"/>
      <c r="F47" s="62">
        <v>4</v>
      </c>
      <c r="G47" s="62">
        <v>3</v>
      </c>
      <c r="H47" s="62">
        <v>0</v>
      </c>
      <c r="I47" s="62">
        <v>0</v>
      </c>
      <c r="J47" s="62">
        <v>0</v>
      </c>
      <c r="K47" s="62">
        <v>5</v>
      </c>
      <c r="L47" s="62">
        <v>4</v>
      </c>
      <c r="M47" s="62">
        <v>4</v>
      </c>
      <c r="N47" s="62">
        <v>5</v>
      </c>
      <c r="O47" s="62">
        <v>5</v>
      </c>
      <c r="P47" s="62">
        <v>5</v>
      </c>
      <c r="Q47" s="62">
        <v>5</v>
      </c>
      <c r="R47" s="62">
        <v>5</v>
      </c>
      <c r="S47" s="62">
        <v>5</v>
      </c>
    </row>
    <row r="48" spans="1:19">
      <c r="A48" s="72" t="s">
        <v>58</v>
      </c>
      <c r="B48" s="65" t="s">
        <v>102</v>
      </c>
      <c r="C48" s="64" t="s">
        <v>21</v>
      </c>
      <c r="D48" s="7" t="s">
        <v>54</v>
      </c>
      <c r="E48" s="94"/>
      <c r="F48" s="62">
        <v>3</v>
      </c>
      <c r="G48" s="62">
        <v>3</v>
      </c>
      <c r="H48" s="62">
        <v>0</v>
      </c>
      <c r="I48" s="62">
        <v>0</v>
      </c>
      <c r="J48" s="62">
        <v>0</v>
      </c>
      <c r="K48" s="62">
        <v>4</v>
      </c>
      <c r="L48" s="62">
        <v>5</v>
      </c>
      <c r="M48" s="62">
        <v>0</v>
      </c>
      <c r="N48" s="62">
        <v>4</v>
      </c>
      <c r="O48" s="62">
        <v>4</v>
      </c>
      <c r="P48" s="62">
        <v>4</v>
      </c>
      <c r="Q48" s="62">
        <v>3</v>
      </c>
      <c r="R48" s="62">
        <v>0</v>
      </c>
      <c r="S48" s="62">
        <v>2</v>
      </c>
    </row>
    <row r="49" spans="1:19" ht="15.75" customHeight="1">
      <c r="A49" s="72" t="s">
        <v>59</v>
      </c>
      <c r="B49" s="65" t="s">
        <v>102</v>
      </c>
      <c r="C49" s="64" t="s">
        <v>22</v>
      </c>
      <c r="D49" s="7" t="s">
        <v>54</v>
      </c>
      <c r="E49" s="94"/>
      <c r="F49" s="62">
        <v>3</v>
      </c>
      <c r="G49" s="62">
        <v>2</v>
      </c>
      <c r="H49" s="62">
        <v>0</v>
      </c>
      <c r="I49" s="62">
        <v>0</v>
      </c>
      <c r="J49" s="62">
        <v>0</v>
      </c>
      <c r="K49" s="62">
        <v>3</v>
      </c>
      <c r="L49" s="62">
        <v>4</v>
      </c>
      <c r="M49" s="62">
        <v>0</v>
      </c>
      <c r="N49" s="62">
        <v>4</v>
      </c>
      <c r="O49" s="62">
        <v>3</v>
      </c>
      <c r="P49" s="62">
        <v>3</v>
      </c>
      <c r="Q49" s="62">
        <v>2</v>
      </c>
      <c r="R49" s="62">
        <v>0</v>
      </c>
      <c r="S49" s="62">
        <v>2</v>
      </c>
    </row>
    <row r="50" spans="1:19">
      <c r="A50" s="72" t="s">
        <v>60</v>
      </c>
      <c r="B50" s="65" t="s">
        <v>16</v>
      </c>
      <c r="C50" s="64" t="s">
        <v>61</v>
      </c>
      <c r="D50" s="7" t="s">
        <v>54</v>
      </c>
      <c r="E50" s="94"/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1</v>
      </c>
      <c r="P50" s="62">
        <v>0</v>
      </c>
      <c r="Q50" s="62">
        <v>0</v>
      </c>
      <c r="R50" s="62">
        <v>0</v>
      </c>
      <c r="S50" s="62">
        <v>0</v>
      </c>
    </row>
    <row r="51" spans="1:19">
      <c r="A51" s="72" t="s">
        <v>62</v>
      </c>
      <c r="B51" s="65" t="s">
        <v>19</v>
      </c>
      <c r="C51" s="64" t="s">
        <v>52</v>
      </c>
      <c r="D51" s="7" t="s">
        <v>54</v>
      </c>
      <c r="E51" s="94"/>
      <c r="F51" s="62">
        <v>5</v>
      </c>
      <c r="G51" s="62">
        <v>4</v>
      </c>
      <c r="H51" s="62">
        <v>5</v>
      </c>
      <c r="I51" s="62">
        <v>5</v>
      </c>
      <c r="J51" s="62">
        <v>0</v>
      </c>
      <c r="K51" s="62">
        <v>4</v>
      </c>
      <c r="L51" s="62">
        <v>5</v>
      </c>
      <c r="M51" s="62">
        <v>5</v>
      </c>
      <c r="N51" s="62">
        <v>4</v>
      </c>
      <c r="O51" s="62">
        <v>4</v>
      </c>
      <c r="P51" s="62">
        <v>4</v>
      </c>
      <c r="Q51" s="62">
        <v>4</v>
      </c>
      <c r="R51" s="62">
        <v>5</v>
      </c>
      <c r="S51" s="62">
        <v>5</v>
      </c>
    </row>
    <row r="52" spans="1:19"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</row>
    <row r="53" spans="1:19" ht="17" thickBot="1">
      <c r="A53" s="73" t="s">
        <v>216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</row>
    <row r="54" spans="1:19" ht="15.75" customHeight="1" thickTop="1">
      <c r="A54" s="72" t="s">
        <v>63</v>
      </c>
      <c r="B54" s="65" t="s">
        <v>16</v>
      </c>
      <c r="C54" s="64" t="s">
        <v>20</v>
      </c>
      <c r="D54" s="7" t="s">
        <v>64</v>
      </c>
      <c r="E54" s="96">
        <v>4</v>
      </c>
      <c r="F54" s="62">
        <v>5</v>
      </c>
      <c r="G54" s="62">
        <v>5</v>
      </c>
      <c r="H54" s="62">
        <v>5</v>
      </c>
      <c r="I54" s="62">
        <v>0</v>
      </c>
      <c r="J54" s="62">
        <v>0</v>
      </c>
      <c r="K54" s="62">
        <v>4</v>
      </c>
      <c r="L54" s="62">
        <v>5</v>
      </c>
      <c r="M54" s="62">
        <v>3</v>
      </c>
      <c r="N54" s="62">
        <v>5</v>
      </c>
      <c r="O54" s="62">
        <v>5</v>
      </c>
      <c r="P54" s="62">
        <v>5</v>
      </c>
      <c r="Q54" s="62">
        <v>5</v>
      </c>
      <c r="R54" s="62">
        <v>5</v>
      </c>
      <c r="S54" s="62">
        <v>5</v>
      </c>
    </row>
    <row r="55" spans="1:19">
      <c r="A55" s="72" t="s">
        <v>65</v>
      </c>
      <c r="B55" s="65" t="s">
        <v>16</v>
      </c>
      <c r="C55" s="64" t="s">
        <v>21</v>
      </c>
      <c r="D55" s="7" t="s">
        <v>64</v>
      </c>
      <c r="E55" s="96">
        <v>3</v>
      </c>
      <c r="F55" s="62">
        <v>4</v>
      </c>
      <c r="G55" s="62">
        <v>2</v>
      </c>
      <c r="H55" s="62">
        <v>3</v>
      </c>
      <c r="I55" s="62">
        <v>0</v>
      </c>
      <c r="J55" s="62">
        <v>0</v>
      </c>
      <c r="K55" s="62">
        <v>3</v>
      </c>
      <c r="L55" s="62">
        <v>5</v>
      </c>
      <c r="M55" s="62">
        <v>1</v>
      </c>
      <c r="N55" s="62">
        <v>5</v>
      </c>
      <c r="O55" s="62">
        <v>4</v>
      </c>
      <c r="P55" s="62">
        <v>5</v>
      </c>
      <c r="Q55" s="62">
        <v>4</v>
      </c>
      <c r="R55" s="62">
        <v>5</v>
      </c>
      <c r="S55" s="62">
        <v>0</v>
      </c>
    </row>
    <row r="56" spans="1:19">
      <c r="A56" s="72" t="s">
        <v>66</v>
      </c>
      <c r="B56" s="65" t="s">
        <v>16</v>
      </c>
      <c r="C56" s="64" t="s">
        <v>22</v>
      </c>
      <c r="D56" s="7" t="s">
        <v>64</v>
      </c>
      <c r="E56" s="96">
        <v>1</v>
      </c>
      <c r="F56" s="62">
        <v>1</v>
      </c>
      <c r="G56" s="62">
        <v>2</v>
      </c>
      <c r="H56" s="62">
        <v>0</v>
      </c>
      <c r="I56" s="62">
        <v>0</v>
      </c>
      <c r="J56" s="62">
        <v>0</v>
      </c>
      <c r="K56" s="62">
        <v>2</v>
      </c>
      <c r="L56" s="62">
        <v>2</v>
      </c>
      <c r="M56" s="62">
        <v>0</v>
      </c>
      <c r="N56" s="62">
        <v>3</v>
      </c>
      <c r="O56" s="62">
        <v>2</v>
      </c>
      <c r="P56" s="62">
        <v>2</v>
      </c>
      <c r="Q56" s="62">
        <v>1</v>
      </c>
      <c r="R56" s="62">
        <v>4</v>
      </c>
      <c r="S56" s="62">
        <v>1</v>
      </c>
    </row>
    <row r="57" spans="1:19">
      <c r="A57" s="72" t="s">
        <v>67</v>
      </c>
      <c r="B57" s="65" t="s">
        <v>18</v>
      </c>
      <c r="C57" s="64" t="s">
        <v>20</v>
      </c>
      <c r="D57" s="7" t="s">
        <v>64</v>
      </c>
      <c r="E57" s="96">
        <v>0</v>
      </c>
      <c r="F57" s="62">
        <v>0</v>
      </c>
      <c r="G57" s="62">
        <v>1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1</v>
      </c>
      <c r="N57" s="62">
        <v>0</v>
      </c>
      <c r="O57" s="62">
        <v>0</v>
      </c>
      <c r="P57" s="62">
        <v>0</v>
      </c>
      <c r="Q57" s="62">
        <v>0</v>
      </c>
      <c r="R57" s="62">
        <v>0</v>
      </c>
      <c r="S57" s="62">
        <v>0</v>
      </c>
    </row>
    <row r="58" spans="1:19">
      <c r="A58" s="72" t="s">
        <v>68</v>
      </c>
      <c r="B58" s="65" t="s">
        <v>18</v>
      </c>
      <c r="C58" s="64" t="s">
        <v>21</v>
      </c>
      <c r="D58" s="7" t="s">
        <v>64</v>
      </c>
      <c r="E58" s="96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</row>
    <row r="59" spans="1:19">
      <c r="A59" s="72" t="s">
        <v>69</v>
      </c>
      <c r="B59" s="65" t="s">
        <v>18</v>
      </c>
      <c r="C59" s="64" t="s">
        <v>22</v>
      </c>
      <c r="D59" s="7" t="s">
        <v>64</v>
      </c>
      <c r="E59" s="96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</row>
    <row r="60" spans="1:19">
      <c r="A60" s="72" t="s">
        <v>70</v>
      </c>
      <c r="B60" s="65" t="s">
        <v>16</v>
      </c>
      <c r="C60" s="64" t="s">
        <v>61</v>
      </c>
      <c r="D60" s="7" t="s">
        <v>64</v>
      </c>
      <c r="E60" s="96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</row>
    <row r="61" spans="1:19">
      <c r="A61" s="72" t="s">
        <v>71</v>
      </c>
      <c r="B61" s="65" t="s">
        <v>19</v>
      </c>
      <c r="C61" s="64" t="s">
        <v>52</v>
      </c>
      <c r="D61" s="7" t="s">
        <v>64</v>
      </c>
      <c r="E61" s="96">
        <v>5</v>
      </c>
      <c r="F61" s="62">
        <v>5</v>
      </c>
      <c r="G61" s="62">
        <v>5</v>
      </c>
      <c r="H61" s="62">
        <v>5</v>
      </c>
      <c r="I61" s="62">
        <v>5</v>
      </c>
      <c r="J61" s="62">
        <v>5</v>
      </c>
      <c r="K61" s="62">
        <v>5</v>
      </c>
      <c r="L61" s="62">
        <v>5</v>
      </c>
      <c r="M61" s="62">
        <v>0</v>
      </c>
      <c r="N61" s="62">
        <v>5</v>
      </c>
      <c r="O61" s="62">
        <v>5</v>
      </c>
      <c r="P61" s="62">
        <v>5</v>
      </c>
      <c r="Q61" s="62">
        <v>5</v>
      </c>
      <c r="R61" s="62">
        <v>5</v>
      </c>
      <c r="S61" s="62">
        <v>5</v>
      </c>
    </row>
    <row r="62" spans="1:19">
      <c r="A62" s="72" t="s">
        <v>72</v>
      </c>
      <c r="B62" s="65" t="s">
        <v>18</v>
      </c>
      <c r="C62" s="64" t="s">
        <v>73</v>
      </c>
      <c r="D62" s="7" t="s">
        <v>64</v>
      </c>
      <c r="E62" s="96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90"/>
      <c r="M62" s="62">
        <v>0</v>
      </c>
      <c r="N62" s="62">
        <v>0</v>
      </c>
      <c r="O62" s="62">
        <v>0</v>
      </c>
      <c r="P62" s="90"/>
      <c r="Q62" s="62">
        <v>0</v>
      </c>
      <c r="R62" s="62">
        <v>0</v>
      </c>
      <c r="S62" s="62">
        <v>0</v>
      </c>
    </row>
    <row r="63" spans="1:19"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</row>
    <row r="64" spans="1:19" ht="17" thickBot="1">
      <c r="A64" s="73" t="s">
        <v>217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</row>
    <row r="65" spans="1:19" ht="16.5" customHeight="1" thickTop="1">
      <c r="A65" s="72" t="s">
        <v>74</v>
      </c>
      <c r="B65" s="65" t="s">
        <v>16</v>
      </c>
      <c r="C65" s="64" t="s">
        <v>20</v>
      </c>
      <c r="D65" s="7" t="s">
        <v>84</v>
      </c>
      <c r="E65" s="96">
        <v>3</v>
      </c>
      <c r="F65" s="96">
        <v>5</v>
      </c>
      <c r="G65" s="96">
        <v>4</v>
      </c>
      <c r="H65" s="96">
        <v>1</v>
      </c>
      <c r="I65" s="96">
        <v>0</v>
      </c>
      <c r="J65" s="96">
        <v>0</v>
      </c>
      <c r="K65" s="96">
        <v>5</v>
      </c>
      <c r="L65" s="96">
        <v>5</v>
      </c>
      <c r="M65" s="96">
        <v>4</v>
      </c>
      <c r="N65" s="96">
        <v>4</v>
      </c>
      <c r="O65" s="96">
        <v>5</v>
      </c>
      <c r="P65" s="96">
        <v>4</v>
      </c>
      <c r="Q65" s="96">
        <v>5</v>
      </c>
      <c r="R65" s="96">
        <v>5</v>
      </c>
      <c r="S65" s="96">
        <v>5</v>
      </c>
    </row>
    <row r="66" spans="1:19">
      <c r="A66" s="72" t="s">
        <v>75</v>
      </c>
      <c r="B66" s="65" t="s">
        <v>16</v>
      </c>
      <c r="C66" s="64" t="s">
        <v>21</v>
      </c>
      <c r="D66" s="7" t="s">
        <v>84</v>
      </c>
      <c r="E66" s="96">
        <v>4</v>
      </c>
      <c r="F66" s="96">
        <v>4</v>
      </c>
      <c r="G66" s="96">
        <v>2</v>
      </c>
      <c r="H66" s="96">
        <v>0</v>
      </c>
      <c r="I66" s="96">
        <v>0</v>
      </c>
      <c r="J66" s="96">
        <v>0</v>
      </c>
      <c r="K66" s="96">
        <v>4</v>
      </c>
      <c r="L66" s="96">
        <v>4</v>
      </c>
      <c r="M66" s="96">
        <v>1</v>
      </c>
      <c r="N66" s="96">
        <v>3</v>
      </c>
      <c r="O66" s="96">
        <v>4</v>
      </c>
      <c r="P66" s="96">
        <v>4</v>
      </c>
      <c r="Q66" s="96">
        <v>2</v>
      </c>
      <c r="R66" s="96">
        <v>4</v>
      </c>
      <c r="S66" s="96">
        <v>2</v>
      </c>
    </row>
    <row r="67" spans="1:19">
      <c r="A67" s="72" t="s">
        <v>76</v>
      </c>
      <c r="B67" s="65" t="s">
        <v>16</v>
      </c>
      <c r="C67" s="64" t="s">
        <v>22</v>
      </c>
      <c r="D67" s="7" t="s">
        <v>84</v>
      </c>
      <c r="E67" s="96">
        <v>3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1</v>
      </c>
      <c r="L67" s="96">
        <v>4</v>
      </c>
      <c r="M67" s="96">
        <v>0</v>
      </c>
      <c r="N67" s="96">
        <v>1</v>
      </c>
      <c r="O67" s="96">
        <v>0</v>
      </c>
      <c r="P67" s="96">
        <v>0</v>
      </c>
      <c r="Q67" s="96">
        <v>1</v>
      </c>
      <c r="R67" s="96">
        <v>2</v>
      </c>
      <c r="S67" s="96">
        <v>0</v>
      </c>
    </row>
    <row r="68" spans="1:19" ht="15.5" customHeight="1">
      <c r="A68" s="72" t="s">
        <v>77</v>
      </c>
      <c r="B68" s="65" t="s">
        <v>102</v>
      </c>
      <c r="C68" s="64" t="s">
        <v>20</v>
      </c>
      <c r="D68" s="7" t="s">
        <v>84</v>
      </c>
      <c r="E68" s="96">
        <v>0</v>
      </c>
      <c r="F68" s="96">
        <v>5</v>
      </c>
      <c r="G68" s="96">
        <v>4</v>
      </c>
      <c r="H68" s="96">
        <v>2</v>
      </c>
      <c r="I68" s="96">
        <v>0</v>
      </c>
      <c r="J68" s="96">
        <v>0</v>
      </c>
      <c r="K68" s="96">
        <v>1</v>
      </c>
      <c r="L68" s="96">
        <v>5</v>
      </c>
      <c r="M68" s="96">
        <v>4</v>
      </c>
      <c r="N68" s="96">
        <v>4</v>
      </c>
      <c r="O68" s="96">
        <v>5</v>
      </c>
      <c r="P68" s="96">
        <v>0</v>
      </c>
      <c r="Q68" s="96">
        <v>5</v>
      </c>
      <c r="R68" s="96">
        <v>5</v>
      </c>
      <c r="S68" s="96">
        <v>5</v>
      </c>
    </row>
    <row r="69" spans="1:19">
      <c r="A69" s="72" t="s">
        <v>78</v>
      </c>
      <c r="B69" s="65" t="s">
        <v>102</v>
      </c>
      <c r="C69" s="64" t="s">
        <v>21</v>
      </c>
      <c r="D69" s="7" t="s">
        <v>84</v>
      </c>
      <c r="E69" s="96">
        <v>0</v>
      </c>
      <c r="F69" s="96">
        <v>4</v>
      </c>
      <c r="G69" s="96">
        <v>2</v>
      </c>
      <c r="H69" s="96">
        <v>0</v>
      </c>
      <c r="I69" s="96">
        <v>0</v>
      </c>
      <c r="J69" s="96">
        <v>0</v>
      </c>
      <c r="K69" s="96">
        <v>1</v>
      </c>
      <c r="L69" s="96">
        <v>5</v>
      </c>
      <c r="M69" s="96">
        <v>1</v>
      </c>
      <c r="N69" s="96">
        <v>4</v>
      </c>
      <c r="O69" s="96">
        <v>4</v>
      </c>
      <c r="P69" s="96">
        <v>0</v>
      </c>
      <c r="Q69" s="96">
        <v>3</v>
      </c>
      <c r="R69" s="96">
        <v>5</v>
      </c>
      <c r="S69" s="96">
        <v>3</v>
      </c>
    </row>
    <row r="70" spans="1:19">
      <c r="A70" s="72" t="s">
        <v>79</v>
      </c>
      <c r="B70" s="65" t="s">
        <v>102</v>
      </c>
      <c r="C70" s="64" t="s">
        <v>22</v>
      </c>
      <c r="D70" s="7" t="s">
        <v>84</v>
      </c>
      <c r="E70" s="96">
        <v>0</v>
      </c>
      <c r="F70" s="96">
        <v>2</v>
      </c>
      <c r="G70" s="96">
        <v>1</v>
      </c>
      <c r="H70" s="96">
        <v>0</v>
      </c>
      <c r="I70" s="96">
        <v>0</v>
      </c>
      <c r="J70" s="96">
        <v>0</v>
      </c>
      <c r="K70" s="96">
        <v>0</v>
      </c>
      <c r="L70" s="96">
        <v>5</v>
      </c>
      <c r="M70" s="96">
        <v>1</v>
      </c>
      <c r="N70" s="96">
        <v>2</v>
      </c>
      <c r="O70" s="96">
        <v>0</v>
      </c>
      <c r="P70" s="96">
        <v>0</v>
      </c>
      <c r="Q70" s="96">
        <v>1</v>
      </c>
      <c r="R70" s="96">
        <v>2</v>
      </c>
      <c r="S70" s="96">
        <v>1</v>
      </c>
    </row>
    <row r="71" spans="1:19">
      <c r="A71" s="72" t="s">
        <v>80</v>
      </c>
      <c r="B71" s="65" t="s">
        <v>16</v>
      </c>
      <c r="C71" s="64" t="s">
        <v>61</v>
      </c>
      <c r="D71" s="7" t="s">
        <v>84</v>
      </c>
      <c r="E71" s="96">
        <v>2</v>
      </c>
      <c r="F71" s="96">
        <v>0</v>
      </c>
      <c r="G71" s="96">
        <v>0</v>
      </c>
      <c r="H71" s="96"/>
      <c r="I71" s="96">
        <v>0</v>
      </c>
      <c r="J71" s="96">
        <v>0</v>
      </c>
      <c r="K71" s="96">
        <v>0</v>
      </c>
      <c r="L71" s="96">
        <v>0</v>
      </c>
      <c r="M71" s="96">
        <v>0</v>
      </c>
      <c r="N71" s="96">
        <v>0</v>
      </c>
      <c r="O71" s="96">
        <v>0</v>
      </c>
      <c r="P71" s="96">
        <v>0</v>
      </c>
      <c r="Q71" s="96">
        <v>0</v>
      </c>
      <c r="R71" s="96">
        <v>0</v>
      </c>
      <c r="S71" s="96">
        <v>0</v>
      </c>
    </row>
    <row r="72" spans="1:19">
      <c r="A72" s="72" t="s">
        <v>81</v>
      </c>
      <c r="B72" s="65" t="s">
        <v>19</v>
      </c>
      <c r="C72" s="64" t="s">
        <v>85</v>
      </c>
      <c r="D72" s="7" t="s">
        <v>84</v>
      </c>
      <c r="E72" s="96">
        <v>5</v>
      </c>
      <c r="F72" s="96">
        <v>5</v>
      </c>
      <c r="G72" s="96">
        <v>5</v>
      </c>
      <c r="H72" s="96"/>
      <c r="I72" s="96">
        <v>5</v>
      </c>
      <c r="J72" s="96">
        <v>5</v>
      </c>
      <c r="K72" s="96">
        <v>5</v>
      </c>
      <c r="L72" s="96">
        <v>5</v>
      </c>
      <c r="M72" s="96">
        <v>5</v>
      </c>
      <c r="N72" s="96">
        <v>5</v>
      </c>
      <c r="O72" s="96">
        <v>5</v>
      </c>
      <c r="P72" s="96">
        <v>5</v>
      </c>
      <c r="Q72" s="96">
        <v>5</v>
      </c>
      <c r="R72" s="96">
        <v>5</v>
      </c>
      <c r="S72" s="96">
        <v>5</v>
      </c>
    </row>
    <row r="73" spans="1:19">
      <c r="A73" s="72" t="s">
        <v>82</v>
      </c>
      <c r="B73" s="65" t="s">
        <v>16</v>
      </c>
      <c r="C73" s="64" t="s">
        <v>98</v>
      </c>
      <c r="D73" s="7" t="s">
        <v>84</v>
      </c>
      <c r="E73" s="96">
        <v>0</v>
      </c>
      <c r="F73" s="96">
        <v>0</v>
      </c>
      <c r="G73" s="96">
        <v>0</v>
      </c>
      <c r="H73" s="96"/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96">
        <v>1</v>
      </c>
      <c r="P73" s="96">
        <v>0</v>
      </c>
      <c r="Q73" s="96">
        <v>0</v>
      </c>
      <c r="R73" s="96">
        <v>0</v>
      </c>
      <c r="S73" s="96">
        <v>1</v>
      </c>
    </row>
    <row r="74" spans="1:19">
      <c r="A74" s="72" t="s">
        <v>83</v>
      </c>
      <c r="B74" s="65" t="s">
        <v>96</v>
      </c>
      <c r="C74" s="64" t="s">
        <v>20</v>
      </c>
      <c r="D74" s="7" t="s">
        <v>84</v>
      </c>
      <c r="E74" s="96">
        <v>0</v>
      </c>
      <c r="F74" s="96">
        <v>0</v>
      </c>
      <c r="G74" s="96">
        <v>0</v>
      </c>
      <c r="H74" s="96"/>
      <c r="I74" s="96">
        <v>0</v>
      </c>
      <c r="J74" s="96">
        <v>1</v>
      </c>
      <c r="K74" s="96">
        <v>1</v>
      </c>
      <c r="L74" s="96">
        <v>0</v>
      </c>
      <c r="M74" s="96">
        <v>1</v>
      </c>
      <c r="N74" s="96">
        <v>1</v>
      </c>
      <c r="O74" s="96">
        <v>1</v>
      </c>
      <c r="P74" s="96">
        <v>0</v>
      </c>
      <c r="Q74" s="96">
        <v>0</v>
      </c>
      <c r="R74" s="96">
        <v>0</v>
      </c>
      <c r="S74" s="96">
        <v>0</v>
      </c>
    </row>
    <row r="75" spans="1:19">
      <c r="B75" s="65"/>
      <c r="D75" s="7"/>
      <c r="E75" s="62"/>
      <c r="F75" s="97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</row>
    <row r="76" spans="1:19" ht="17" thickBot="1">
      <c r="A76" s="73" t="s">
        <v>218</v>
      </c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</row>
    <row r="77" spans="1:19" ht="17" thickTop="1">
      <c r="A77" s="72" t="s">
        <v>89</v>
      </c>
      <c r="B77" s="65" t="s">
        <v>16</v>
      </c>
      <c r="C77" s="64" t="s">
        <v>20</v>
      </c>
      <c r="D77" s="7" t="s">
        <v>86</v>
      </c>
      <c r="E77" s="62">
        <v>4</v>
      </c>
      <c r="F77" s="62">
        <v>4</v>
      </c>
      <c r="G77" s="62">
        <v>4</v>
      </c>
      <c r="H77" s="62">
        <v>0</v>
      </c>
      <c r="I77" s="62">
        <v>5</v>
      </c>
      <c r="J77" s="62">
        <v>2</v>
      </c>
      <c r="K77" s="62">
        <v>4</v>
      </c>
      <c r="L77" s="62">
        <v>4</v>
      </c>
      <c r="M77" s="62">
        <v>3</v>
      </c>
      <c r="N77" s="62">
        <v>4</v>
      </c>
      <c r="O77" s="62">
        <v>5</v>
      </c>
      <c r="P77" s="62">
        <v>5</v>
      </c>
      <c r="Q77" s="62">
        <v>5</v>
      </c>
      <c r="R77" s="62">
        <v>5</v>
      </c>
      <c r="S77" s="62">
        <v>4</v>
      </c>
    </row>
    <row r="78" spans="1:19">
      <c r="A78" s="72" t="s">
        <v>90</v>
      </c>
      <c r="B78" s="65" t="s">
        <v>16</v>
      </c>
      <c r="C78" s="64" t="s">
        <v>21</v>
      </c>
      <c r="D78" s="7" t="s">
        <v>86</v>
      </c>
      <c r="E78" s="62">
        <v>1</v>
      </c>
      <c r="F78" s="62">
        <v>4</v>
      </c>
      <c r="G78" s="62">
        <v>2</v>
      </c>
      <c r="H78" s="62">
        <v>0</v>
      </c>
      <c r="I78" s="62">
        <v>0</v>
      </c>
      <c r="J78" s="62">
        <v>1</v>
      </c>
      <c r="K78" s="62">
        <v>3.5</v>
      </c>
      <c r="L78" s="62">
        <v>4.5</v>
      </c>
      <c r="M78" s="62">
        <v>1.5</v>
      </c>
      <c r="N78" s="62">
        <v>3</v>
      </c>
      <c r="O78" s="62">
        <v>4</v>
      </c>
      <c r="P78" s="62">
        <v>4</v>
      </c>
      <c r="Q78" s="62">
        <v>2.5</v>
      </c>
      <c r="R78" s="62">
        <v>4.5</v>
      </c>
      <c r="S78" s="62">
        <v>2.5</v>
      </c>
    </row>
    <row r="79" spans="1:19">
      <c r="A79" s="72" t="s">
        <v>91</v>
      </c>
      <c r="B79" s="65" t="s">
        <v>16</v>
      </c>
      <c r="C79" s="64" t="s">
        <v>22</v>
      </c>
      <c r="D79" s="7" t="s">
        <v>86</v>
      </c>
      <c r="E79" s="62">
        <v>1</v>
      </c>
      <c r="F79" s="62">
        <v>3</v>
      </c>
      <c r="G79" s="62">
        <v>1.5</v>
      </c>
      <c r="H79" s="62">
        <v>0</v>
      </c>
      <c r="I79" s="62">
        <v>0</v>
      </c>
      <c r="J79" s="62">
        <v>1</v>
      </c>
      <c r="K79" s="62">
        <v>2.5</v>
      </c>
      <c r="L79" s="62">
        <v>3.5</v>
      </c>
      <c r="M79" s="62">
        <v>2</v>
      </c>
      <c r="N79" s="62">
        <v>2.5</v>
      </c>
      <c r="O79" s="62">
        <v>2</v>
      </c>
      <c r="P79" s="62">
        <v>3</v>
      </c>
      <c r="Q79" s="62">
        <v>2</v>
      </c>
      <c r="R79" s="62">
        <v>4</v>
      </c>
      <c r="S79" s="62">
        <v>1.5</v>
      </c>
    </row>
    <row r="80" spans="1:19">
      <c r="A80" s="72" t="s">
        <v>92</v>
      </c>
      <c r="B80" s="65" t="s">
        <v>31</v>
      </c>
      <c r="C80" s="64" t="s">
        <v>20</v>
      </c>
      <c r="D80" s="7" t="s">
        <v>86</v>
      </c>
      <c r="E80" s="62">
        <v>2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2</v>
      </c>
      <c r="N80" s="62">
        <v>0</v>
      </c>
      <c r="O80" s="62">
        <v>1</v>
      </c>
      <c r="P80" s="62">
        <v>0</v>
      </c>
      <c r="Q80" s="62">
        <v>0</v>
      </c>
      <c r="R80" s="62">
        <v>4</v>
      </c>
      <c r="S80" s="62">
        <v>0</v>
      </c>
    </row>
    <row r="81" spans="1:19">
      <c r="A81" s="72" t="s">
        <v>93</v>
      </c>
      <c r="B81" s="65" t="s">
        <v>31</v>
      </c>
      <c r="C81" s="64" t="s">
        <v>21</v>
      </c>
      <c r="D81" s="7" t="s">
        <v>86</v>
      </c>
      <c r="E81" s="62">
        <v>1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4</v>
      </c>
      <c r="S81" s="62">
        <v>0</v>
      </c>
    </row>
    <row r="82" spans="1:19">
      <c r="A82" s="72" t="s">
        <v>94</v>
      </c>
      <c r="B82" s="65" t="s">
        <v>31</v>
      </c>
      <c r="C82" s="64" t="s">
        <v>22</v>
      </c>
      <c r="D82" s="7" t="s">
        <v>86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1.5</v>
      </c>
      <c r="S82" s="62">
        <v>0</v>
      </c>
    </row>
    <row r="83" spans="1:19">
      <c r="A83" s="72" t="s">
        <v>87</v>
      </c>
      <c r="B83" s="65" t="s">
        <v>16</v>
      </c>
      <c r="C83" s="74" t="s">
        <v>61</v>
      </c>
      <c r="D83" s="7" t="s">
        <v>86</v>
      </c>
      <c r="E83" s="62">
        <v>2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</row>
    <row r="84" spans="1:19">
      <c r="A84" s="72" t="s">
        <v>88</v>
      </c>
      <c r="B84" s="65" t="s">
        <v>19</v>
      </c>
      <c r="C84" s="64" t="s">
        <v>52</v>
      </c>
      <c r="D84" s="7" t="s">
        <v>86</v>
      </c>
      <c r="E84" s="62">
        <v>3</v>
      </c>
      <c r="F84" s="62">
        <v>5</v>
      </c>
      <c r="G84" s="62">
        <v>5</v>
      </c>
      <c r="H84" s="62"/>
      <c r="I84" s="62">
        <v>5</v>
      </c>
      <c r="J84" s="62">
        <v>4</v>
      </c>
      <c r="K84" s="62">
        <v>4</v>
      </c>
      <c r="L84" s="62">
        <v>5</v>
      </c>
      <c r="M84" s="62">
        <v>5</v>
      </c>
      <c r="N84" s="62">
        <v>4</v>
      </c>
      <c r="O84" s="62">
        <v>5</v>
      </c>
      <c r="P84" s="62">
        <v>4</v>
      </c>
      <c r="Q84" s="62">
        <v>3</v>
      </c>
      <c r="R84" s="62">
        <v>4.5</v>
      </c>
      <c r="S84" s="62">
        <v>5</v>
      </c>
    </row>
  </sheetData>
  <phoneticPr fontId="9" type="noConversion"/>
  <conditionalFormatting sqref="K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:S1 E1:F1 H1:J1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30"/>
  <sheetViews>
    <sheetView zoomScaleNormal="100" zoomScalePage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baseColWidth="10" defaultColWidth="11.1640625" defaultRowHeight="16"/>
  <cols>
    <col min="1" max="1" width="18.1640625" style="64" bestFit="1" customWidth="1"/>
    <col min="2" max="2" width="11.1640625" style="64"/>
    <col min="3" max="3" width="18.6640625" style="64" customWidth="1"/>
    <col min="4" max="4" width="9" style="7" bestFit="1" customWidth="1"/>
    <col min="5" max="5" width="5.6640625" style="7" customWidth="1"/>
    <col min="6" max="6" width="6.5" style="7" customWidth="1"/>
    <col min="7" max="7" width="4.83203125" style="7" customWidth="1"/>
    <col min="8" max="8" width="5.6640625" style="7" customWidth="1"/>
    <col min="9" max="9" width="6" style="7" customWidth="1"/>
    <col min="10" max="10" width="5.33203125" style="7" customWidth="1"/>
    <col min="11" max="11" width="6.1640625" style="7" customWidth="1"/>
    <col min="12" max="12" width="6" style="7" customWidth="1"/>
    <col min="13" max="13" width="6.33203125" style="7" customWidth="1"/>
    <col min="14" max="14" width="5.5" style="7" customWidth="1"/>
    <col min="15" max="15" width="7.6640625" style="7" customWidth="1"/>
    <col min="16" max="16" width="6" style="7" customWidth="1"/>
    <col min="17" max="17" width="6.6640625" style="7" customWidth="1"/>
    <col min="18" max="18" width="7.1640625" style="62" customWidth="1"/>
    <col min="19" max="19" width="6.5" style="7" customWidth="1"/>
    <col min="20" max="16384" width="11.1640625" style="72"/>
  </cols>
  <sheetData>
    <row r="1" spans="1:19" ht="114" thickBot="1">
      <c r="A1" s="69" t="s">
        <v>0</v>
      </c>
      <c r="B1" s="70" t="s">
        <v>17</v>
      </c>
      <c r="C1" s="69" t="s">
        <v>15</v>
      </c>
      <c r="D1" s="69" t="s">
        <v>187</v>
      </c>
      <c r="E1" s="71" t="s">
        <v>104</v>
      </c>
      <c r="F1" s="71" t="s">
        <v>3</v>
      </c>
      <c r="G1" s="71" t="s">
        <v>138</v>
      </c>
      <c r="H1" s="71" t="s">
        <v>103</v>
      </c>
      <c r="I1" s="71" t="s">
        <v>117</v>
      </c>
      <c r="J1" s="71" t="s">
        <v>105</v>
      </c>
      <c r="K1" s="71" t="s">
        <v>4</v>
      </c>
      <c r="L1" s="71" t="s">
        <v>106</v>
      </c>
      <c r="M1" s="71" t="s">
        <v>107</v>
      </c>
      <c r="N1" s="71" t="s">
        <v>5</v>
      </c>
      <c r="O1" s="71" t="s">
        <v>108</v>
      </c>
      <c r="P1" s="71" t="s">
        <v>2</v>
      </c>
      <c r="Q1" s="71" t="s">
        <v>42</v>
      </c>
      <c r="R1" s="88" t="s">
        <v>1</v>
      </c>
      <c r="S1" s="71" t="s">
        <v>6</v>
      </c>
    </row>
    <row r="2" spans="1:19" ht="17" thickTop="1"/>
    <row r="3" spans="1:19">
      <c r="A3" s="89" t="s">
        <v>212</v>
      </c>
    </row>
    <row r="4" spans="1:19">
      <c r="A4" s="64" t="s">
        <v>127</v>
      </c>
      <c r="B4" s="64" t="s">
        <v>16</v>
      </c>
      <c r="C4" s="64" t="s">
        <v>20</v>
      </c>
      <c r="D4" s="7" t="s">
        <v>32</v>
      </c>
      <c r="E4" s="62">
        <v>0</v>
      </c>
      <c r="F4" s="62">
        <v>5</v>
      </c>
      <c r="G4" s="62">
        <v>4</v>
      </c>
      <c r="H4" s="62">
        <v>2</v>
      </c>
      <c r="I4" s="62">
        <v>4</v>
      </c>
      <c r="J4" s="62">
        <v>0</v>
      </c>
      <c r="K4" s="62">
        <v>5</v>
      </c>
      <c r="L4" s="62">
        <v>4</v>
      </c>
      <c r="M4" s="62">
        <v>4.5</v>
      </c>
      <c r="N4" s="62">
        <v>4.5</v>
      </c>
      <c r="O4" s="62">
        <v>4</v>
      </c>
      <c r="P4" s="62">
        <v>5</v>
      </c>
      <c r="Q4" s="62">
        <v>0</v>
      </c>
      <c r="R4" s="62">
        <v>4.5</v>
      </c>
      <c r="S4" s="90"/>
    </row>
    <row r="5" spans="1:19">
      <c r="A5" s="64" t="s">
        <v>127</v>
      </c>
      <c r="B5" s="64" t="s">
        <v>16</v>
      </c>
      <c r="C5" s="64" t="s">
        <v>20</v>
      </c>
      <c r="D5" s="7" t="s">
        <v>32</v>
      </c>
      <c r="E5" s="62">
        <v>0</v>
      </c>
      <c r="F5" s="62">
        <v>5</v>
      </c>
      <c r="G5" s="62">
        <v>4</v>
      </c>
      <c r="H5" s="62">
        <v>2</v>
      </c>
      <c r="I5" s="62">
        <v>4</v>
      </c>
      <c r="J5" s="62">
        <v>0</v>
      </c>
      <c r="K5" s="62">
        <v>5</v>
      </c>
      <c r="L5" s="62">
        <v>4</v>
      </c>
      <c r="M5" s="62">
        <v>0</v>
      </c>
      <c r="N5" s="62">
        <v>5</v>
      </c>
      <c r="O5" s="62">
        <v>4</v>
      </c>
      <c r="P5" s="62">
        <v>5</v>
      </c>
      <c r="Q5" s="62">
        <v>0</v>
      </c>
      <c r="R5" s="62">
        <v>4.5</v>
      </c>
      <c r="S5" s="90"/>
    </row>
    <row r="6" spans="1:19">
      <c r="A6" s="64" t="s">
        <v>127</v>
      </c>
      <c r="B6" s="64" t="s">
        <v>18</v>
      </c>
      <c r="C6" s="64" t="s">
        <v>20</v>
      </c>
      <c r="D6" s="7" t="s">
        <v>32</v>
      </c>
      <c r="E6" s="62">
        <v>1</v>
      </c>
      <c r="F6" s="62">
        <v>0</v>
      </c>
      <c r="G6" s="62">
        <v>3</v>
      </c>
      <c r="H6" s="62">
        <v>0</v>
      </c>
      <c r="I6" s="62">
        <v>0</v>
      </c>
      <c r="J6" s="62">
        <v>0</v>
      </c>
      <c r="K6" s="62">
        <v>4</v>
      </c>
      <c r="L6" s="62">
        <v>0</v>
      </c>
      <c r="M6" s="62">
        <v>0</v>
      </c>
      <c r="N6" s="62">
        <v>4.5</v>
      </c>
      <c r="O6" s="62">
        <v>4</v>
      </c>
      <c r="P6" s="62">
        <v>5</v>
      </c>
      <c r="Q6" s="62">
        <v>0</v>
      </c>
      <c r="R6" s="62">
        <v>4.5</v>
      </c>
      <c r="S6" s="90"/>
    </row>
    <row r="7" spans="1:19">
      <c r="A7" s="64" t="s">
        <v>127</v>
      </c>
      <c r="B7" s="64" t="s">
        <v>18</v>
      </c>
      <c r="C7" s="64" t="s">
        <v>20</v>
      </c>
      <c r="D7" s="7" t="s">
        <v>32</v>
      </c>
      <c r="E7" s="62">
        <v>0</v>
      </c>
      <c r="F7" s="62">
        <v>0</v>
      </c>
      <c r="G7" s="62">
        <v>4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2">
        <v>5</v>
      </c>
      <c r="O7" s="62">
        <v>0</v>
      </c>
      <c r="P7" s="62">
        <v>5</v>
      </c>
      <c r="Q7" s="62">
        <v>0</v>
      </c>
      <c r="R7" s="62">
        <v>4.5</v>
      </c>
      <c r="S7" s="90"/>
    </row>
    <row r="8" spans="1:19">
      <c r="A8" s="64" t="s">
        <v>127</v>
      </c>
      <c r="B8" s="64" t="s">
        <v>18</v>
      </c>
      <c r="C8" s="64" t="s">
        <v>20</v>
      </c>
      <c r="D8" s="7" t="s">
        <v>32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5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90"/>
    </row>
    <row r="9" spans="1:19">
      <c r="A9" s="64" t="s">
        <v>128</v>
      </c>
      <c r="B9" s="64" t="s">
        <v>16</v>
      </c>
      <c r="C9" s="64" t="s">
        <v>21</v>
      </c>
      <c r="D9" s="7" t="s">
        <v>32</v>
      </c>
      <c r="E9" s="62">
        <v>0</v>
      </c>
      <c r="F9" s="62">
        <v>4</v>
      </c>
      <c r="G9" s="62">
        <v>3</v>
      </c>
      <c r="H9" s="62">
        <v>3</v>
      </c>
      <c r="I9" s="62">
        <v>4</v>
      </c>
      <c r="J9" s="62">
        <v>0</v>
      </c>
      <c r="K9" s="62">
        <v>4</v>
      </c>
      <c r="L9" s="62">
        <v>4</v>
      </c>
      <c r="M9" s="62">
        <v>0</v>
      </c>
      <c r="N9" s="62">
        <v>4.5</v>
      </c>
      <c r="O9" s="62">
        <v>3</v>
      </c>
      <c r="P9" s="62">
        <v>4</v>
      </c>
      <c r="Q9" s="62">
        <v>0</v>
      </c>
      <c r="R9" s="62">
        <v>4</v>
      </c>
      <c r="S9" s="90"/>
    </row>
    <row r="10" spans="1:19">
      <c r="A10" s="64" t="s">
        <v>128</v>
      </c>
      <c r="B10" s="64" t="s">
        <v>16</v>
      </c>
      <c r="C10" s="64" t="s">
        <v>21</v>
      </c>
      <c r="D10" s="7" t="s">
        <v>32</v>
      </c>
      <c r="E10" s="62">
        <v>0</v>
      </c>
      <c r="F10" s="62">
        <v>4</v>
      </c>
      <c r="G10" s="62">
        <v>2</v>
      </c>
      <c r="H10" s="62">
        <v>3</v>
      </c>
      <c r="I10" s="62">
        <v>4</v>
      </c>
      <c r="J10" s="62">
        <v>0</v>
      </c>
      <c r="K10" s="62">
        <v>4</v>
      </c>
      <c r="L10" s="62">
        <v>4</v>
      </c>
      <c r="M10" s="62">
        <v>2</v>
      </c>
      <c r="N10" s="62">
        <v>4.5</v>
      </c>
      <c r="O10" s="62">
        <v>3</v>
      </c>
      <c r="P10" s="62">
        <v>4</v>
      </c>
      <c r="Q10" s="62">
        <v>0</v>
      </c>
      <c r="R10" s="62">
        <v>4</v>
      </c>
      <c r="S10" s="90"/>
    </row>
    <row r="11" spans="1:19">
      <c r="A11" s="64" t="s">
        <v>128</v>
      </c>
      <c r="B11" s="64" t="s">
        <v>18</v>
      </c>
      <c r="C11" s="64" t="s">
        <v>21</v>
      </c>
      <c r="D11" s="7" t="s">
        <v>32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4</v>
      </c>
      <c r="L11" s="62">
        <v>0</v>
      </c>
      <c r="M11" s="62">
        <v>0</v>
      </c>
      <c r="N11" s="62">
        <v>4</v>
      </c>
      <c r="O11" s="62">
        <v>3</v>
      </c>
      <c r="P11" s="62">
        <v>4</v>
      </c>
      <c r="Q11" s="62">
        <v>0</v>
      </c>
      <c r="R11" s="62">
        <v>4</v>
      </c>
      <c r="S11" s="90"/>
    </row>
    <row r="12" spans="1:19">
      <c r="A12" s="64" t="s">
        <v>128</v>
      </c>
      <c r="B12" s="64" t="s">
        <v>18</v>
      </c>
      <c r="C12" s="64" t="s">
        <v>21</v>
      </c>
      <c r="D12" s="7" t="s">
        <v>32</v>
      </c>
      <c r="E12" s="62">
        <v>0</v>
      </c>
      <c r="F12" s="62">
        <v>0</v>
      </c>
      <c r="G12" s="62">
        <v>3.5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2</v>
      </c>
      <c r="N12" s="62">
        <v>4.5</v>
      </c>
      <c r="O12" s="62">
        <v>0</v>
      </c>
      <c r="P12" s="62">
        <v>4</v>
      </c>
      <c r="Q12" s="62">
        <v>0</v>
      </c>
      <c r="R12" s="62">
        <v>4</v>
      </c>
      <c r="S12" s="90"/>
    </row>
    <row r="13" spans="1:19">
      <c r="A13" s="64" t="s">
        <v>128</v>
      </c>
      <c r="B13" s="64" t="s">
        <v>18</v>
      </c>
      <c r="C13" s="64" t="s">
        <v>21</v>
      </c>
      <c r="D13" s="7" t="s">
        <v>32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4</v>
      </c>
      <c r="L13" s="62">
        <v>0</v>
      </c>
      <c r="M13" s="62">
        <v>2</v>
      </c>
      <c r="N13" s="62">
        <v>0</v>
      </c>
      <c r="O13" s="62">
        <v>0</v>
      </c>
      <c r="P13" s="62">
        <v>0</v>
      </c>
      <c r="Q13" s="62">
        <v>0</v>
      </c>
      <c r="R13" s="62">
        <v>3</v>
      </c>
      <c r="S13" s="90"/>
    </row>
    <row r="14" spans="1:19">
      <c r="A14" s="64" t="s">
        <v>129</v>
      </c>
      <c r="B14" s="64" t="s">
        <v>16</v>
      </c>
      <c r="C14" s="64" t="s">
        <v>22</v>
      </c>
      <c r="D14" s="7" t="s">
        <v>32</v>
      </c>
      <c r="E14" s="62">
        <v>0</v>
      </c>
      <c r="F14" s="62">
        <v>1</v>
      </c>
      <c r="G14" s="62">
        <v>0</v>
      </c>
      <c r="H14" s="62">
        <v>0</v>
      </c>
      <c r="I14" s="62">
        <v>0</v>
      </c>
      <c r="J14" s="62">
        <v>0</v>
      </c>
      <c r="K14" s="62">
        <v>2.5</v>
      </c>
      <c r="L14" s="62">
        <v>3</v>
      </c>
      <c r="M14" s="62">
        <v>0</v>
      </c>
      <c r="N14" s="62">
        <v>0.5</v>
      </c>
      <c r="O14" s="62">
        <v>1</v>
      </c>
      <c r="P14" s="62">
        <v>2</v>
      </c>
      <c r="Q14" s="62">
        <v>0</v>
      </c>
      <c r="R14" s="62">
        <v>1</v>
      </c>
      <c r="S14" s="90"/>
    </row>
    <row r="15" spans="1:19">
      <c r="A15" s="64" t="s">
        <v>129</v>
      </c>
      <c r="B15" s="64" t="s">
        <v>16</v>
      </c>
      <c r="C15" s="64" t="s">
        <v>22</v>
      </c>
      <c r="D15" s="7" t="s">
        <v>32</v>
      </c>
      <c r="E15" s="62">
        <v>0</v>
      </c>
      <c r="F15" s="62">
        <v>0</v>
      </c>
      <c r="G15" s="62">
        <v>0</v>
      </c>
      <c r="H15" s="62">
        <v>0</v>
      </c>
      <c r="I15" s="62">
        <v>0.5</v>
      </c>
      <c r="J15" s="62">
        <v>0</v>
      </c>
      <c r="K15" s="62">
        <v>0</v>
      </c>
      <c r="L15" s="62">
        <v>3</v>
      </c>
      <c r="M15" s="62">
        <v>0</v>
      </c>
      <c r="N15" s="62">
        <v>1</v>
      </c>
      <c r="O15" s="62">
        <v>1</v>
      </c>
      <c r="P15" s="62">
        <v>0</v>
      </c>
      <c r="Q15" s="62">
        <v>0</v>
      </c>
      <c r="R15" s="62">
        <v>0</v>
      </c>
      <c r="S15" s="90"/>
    </row>
    <row r="16" spans="1:19">
      <c r="A16" s="64" t="s">
        <v>129</v>
      </c>
      <c r="B16" s="64" t="s">
        <v>18</v>
      </c>
      <c r="C16" s="64" t="s">
        <v>22</v>
      </c>
      <c r="D16" s="7" t="s">
        <v>32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2</v>
      </c>
      <c r="O16" s="62">
        <v>1</v>
      </c>
      <c r="P16" s="62">
        <v>1</v>
      </c>
      <c r="Q16" s="62">
        <v>0</v>
      </c>
      <c r="R16" s="62">
        <v>1.5</v>
      </c>
      <c r="S16" s="90"/>
    </row>
    <row r="17" spans="1:19">
      <c r="A17" s="64" t="s">
        <v>129</v>
      </c>
      <c r="B17" s="64" t="s">
        <v>18</v>
      </c>
      <c r="C17" s="64" t="s">
        <v>22</v>
      </c>
      <c r="D17" s="7" t="s">
        <v>32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1</v>
      </c>
      <c r="O17" s="62">
        <v>0</v>
      </c>
      <c r="P17" s="62">
        <v>2</v>
      </c>
      <c r="Q17" s="62">
        <v>0</v>
      </c>
      <c r="R17" s="62">
        <v>1.5</v>
      </c>
      <c r="S17" s="90"/>
    </row>
    <row r="18" spans="1:19">
      <c r="A18" s="64" t="s">
        <v>129</v>
      </c>
      <c r="B18" s="64" t="s">
        <v>18</v>
      </c>
      <c r="C18" s="64" t="s">
        <v>22</v>
      </c>
      <c r="D18" s="7" t="s">
        <v>32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2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90"/>
    </row>
    <row r="20" spans="1:19">
      <c r="A20" s="89" t="s">
        <v>211</v>
      </c>
      <c r="R20" s="84"/>
      <c r="S20" s="84"/>
    </row>
    <row r="21" spans="1:19">
      <c r="A21" s="64" t="s">
        <v>122</v>
      </c>
      <c r="B21" s="64" t="s">
        <v>16</v>
      </c>
      <c r="C21" s="64" t="s">
        <v>20</v>
      </c>
      <c r="D21" s="7" t="s">
        <v>7</v>
      </c>
      <c r="E21" s="62">
        <v>4.5</v>
      </c>
      <c r="F21" s="90"/>
      <c r="G21" s="62">
        <v>5</v>
      </c>
      <c r="H21" s="62">
        <v>3.5</v>
      </c>
      <c r="I21" s="62">
        <v>0</v>
      </c>
      <c r="J21" s="62">
        <v>0</v>
      </c>
      <c r="K21" s="62">
        <v>5</v>
      </c>
      <c r="L21" s="62">
        <v>5</v>
      </c>
      <c r="M21" s="62">
        <v>3</v>
      </c>
      <c r="N21" s="62">
        <v>5</v>
      </c>
      <c r="O21" s="62">
        <v>5</v>
      </c>
      <c r="P21" s="62">
        <v>5</v>
      </c>
      <c r="Q21" s="62">
        <v>5</v>
      </c>
      <c r="R21" s="62">
        <v>4.5</v>
      </c>
      <c r="S21" s="62">
        <v>5</v>
      </c>
    </row>
    <row r="22" spans="1:19">
      <c r="A22" s="64" t="s">
        <v>122</v>
      </c>
      <c r="B22" s="64" t="s">
        <v>31</v>
      </c>
      <c r="C22" s="64" t="s">
        <v>20</v>
      </c>
      <c r="D22" s="7" t="s">
        <v>7</v>
      </c>
      <c r="E22" s="62">
        <v>4.5</v>
      </c>
      <c r="F22" s="90"/>
      <c r="G22" s="62">
        <v>4.5</v>
      </c>
      <c r="H22" s="62">
        <v>2.5</v>
      </c>
      <c r="I22" s="62">
        <v>0</v>
      </c>
      <c r="J22" s="62">
        <v>0</v>
      </c>
      <c r="K22" s="62">
        <v>5</v>
      </c>
      <c r="L22" s="62">
        <v>4.5</v>
      </c>
      <c r="M22" s="62">
        <v>0</v>
      </c>
      <c r="N22" s="62">
        <v>5</v>
      </c>
      <c r="O22" s="62">
        <v>5</v>
      </c>
      <c r="P22" s="62">
        <v>5</v>
      </c>
      <c r="Q22" s="62">
        <v>5</v>
      </c>
      <c r="R22" s="62">
        <v>4.5</v>
      </c>
      <c r="S22" s="62">
        <v>5</v>
      </c>
    </row>
    <row r="23" spans="1:19">
      <c r="A23" s="64" t="s">
        <v>122</v>
      </c>
      <c r="B23" s="64" t="s">
        <v>102</v>
      </c>
      <c r="C23" s="64" t="s">
        <v>20</v>
      </c>
      <c r="D23" s="7" t="s">
        <v>7</v>
      </c>
      <c r="E23" s="62">
        <v>4.5</v>
      </c>
      <c r="F23" s="90"/>
      <c r="G23" s="62">
        <v>4.5</v>
      </c>
      <c r="H23" s="62">
        <v>1.5</v>
      </c>
      <c r="I23" s="62">
        <v>0</v>
      </c>
      <c r="J23" s="62">
        <v>0</v>
      </c>
      <c r="K23" s="62">
        <v>5</v>
      </c>
      <c r="L23" s="62">
        <v>5</v>
      </c>
      <c r="M23" s="62">
        <v>0</v>
      </c>
      <c r="N23" s="62">
        <v>5</v>
      </c>
      <c r="O23" s="62">
        <v>5</v>
      </c>
      <c r="P23" s="62">
        <v>0</v>
      </c>
      <c r="Q23" s="62">
        <v>5</v>
      </c>
      <c r="R23" s="62">
        <v>4.5</v>
      </c>
      <c r="S23" s="62">
        <v>5</v>
      </c>
    </row>
    <row r="24" spans="1:19">
      <c r="A24" s="64" t="s">
        <v>122</v>
      </c>
      <c r="B24" s="64" t="s">
        <v>31</v>
      </c>
      <c r="C24" s="64" t="s">
        <v>20</v>
      </c>
      <c r="D24" s="7" t="s">
        <v>7</v>
      </c>
      <c r="E24" s="62">
        <v>5</v>
      </c>
      <c r="F24" s="90"/>
      <c r="G24" s="62">
        <v>4.5</v>
      </c>
      <c r="H24" s="62">
        <v>3</v>
      </c>
      <c r="I24" s="62">
        <v>0</v>
      </c>
      <c r="J24" s="62">
        <v>5</v>
      </c>
      <c r="K24" s="62">
        <v>5</v>
      </c>
      <c r="L24" s="62">
        <v>0</v>
      </c>
      <c r="M24" s="62">
        <v>0</v>
      </c>
      <c r="N24" s="62">
        <v>5</v>
      </c>
      <c r="O24" s="62">
        <v>5</v>
      </c>
      <c r="P24" s="62">
        <v>5</v>
      </c>
      <c r="Q24" s="62">
        <v>5</v>
      </c>
      <c r="R24" s="62">
        <v>4.5</v>
      </c>
      <c r="S24" s="62">
        <v>0</v>
      </c>
    </row>
    <row r="25" spans="1:19">
      <c r="A25" s="64" t="s">
        <v>122</v>
      </c>
      <c r="B25" s="64" t="s">
        <v>31</v>
      </c>
      <c r="C25" s="64" t="s">
        <v>20</v>
      </c>
      <c r="D25" s="7" t="s">
        <v>7</v>
      </c>
      <c r="E25" s="62">
        <v>4.5</v>
      </c>
      <c r="F25" s="90"/>
      <c r="G25" s="62">
        <v>4.5</v>
      </c>
      <c r="H25" s="62">
        <v>1.5</v>
      </c>
      <c r="I25" s="62">
        <v>0</v>
      </c>
      <c r="J25" s="62">
        <v>0</v>
      </c>
      <c r="K25" s="62">
        <v>5</v>
      </c>
      <c r="L25" s="62">
        <v>1</v>
      </c>
      <c r="M25" s="62">
        <v>0</v>
      </c>
      <c r="N25" s="62">
        <v>5</v>
      </c>
      <c r="O25" s="62">
        <v>5</v>
      </c>
      <c r="P25" s="62">
        <v>5</v>
      </c>
      <c r="Q25" s="62">
        <v>5</v>
      </c>
      <c r="R25" s="62">
        <v>2</v>
      </c>
      <c r="S25" s="62">
        <v>0</v>
      </c>
    </row>
    <row r="26" spans="1:19">
      <c r="A26" s="64" t="s">
        <v>123</v>
      </c>
      <c r="B26" s="64" t="s">
        <v>16</v>
      </c>
      <c r="C26" s="64" t="s">
        <v>21</v>
      </c>
      <c r="D26" s="7" t="s">
        <v>7</v>
      </c>
      <c r="E26" s="62">
        <v>4</v>
      </c>
      <c r="F26" s="90"/>
      <c r="G26" s="62">
        <v>2</v>
      </c>
      <c r="H26" s="62">
        <v>0</v>
      </c>
      <c r="I26" s="62">
        <v>0</v>
      </c>
      <c r="J26" s="62">
        <v>0</v>
      </c>
      <c r="K26" s="62">
        <v>4</v>
      </c>
      <c r="L26" s="62">
        <v>4</v>
      </c>
      <c r="M26" s="62">
        <v>1</v>
      </c>
      <c r="N26" s="62">
        <v>5</v>
      </c>
      <c r="O26" s="62">
        <v>5</v>
      </c>
      <c r="P26" s="62">
        <v>5</v>
      </c>
      <c r="Q26" s="62">
        <v>2.5</v>
      </c>
      <c r="R26" s="62">
        <v>5</v>
      </c>
      <c r="S26" s="62">
        <v>0</v>
      </c>
    </row>
    <row r="27" spans="1:19">
      <c r="A27" s="64" t="s">
        <v>123</v>
      </c>
      <c r="B27" s="64" t="s">
        <v>31</v>
      </c>
      <c r="C27" s="64" t="s">
        <v>21</v>
      </c>
      <c r="D27" s="7" t="s">
        <v>7</v>
      </c>
      <c r="E27" s="62">
        <v>4.5</v>
      </c>
      <c r="F27" s="90"/>
      <c r="G27" s="62">
        <v>1.5</v>
      </c>
      <c r="H27" s="62">
        <v>0</v>
      </c>
      <c r="I27" s="62">
        <v>0</v>
      </c>
      <c r="J27" s="62">
        <v>0</v>
      </c>
      <c r="K27" s="62">
        <v>4</v>
      </c>
      <c r="L27" s="62">
        <v>4</v>
      </c>
      <c r="M27" s="62">
        <v>1</v>
      </c>
      <c r="N27" s="62">
        <v>5</v>
      </c>
      <c r="O27" s="62">
        <v>5</v>
      </c>
      <c r="P27" s="62">
        <v>5</v>
      </c>
      <c r="Q27" s="62">
        <v>2.5</v>
      </c>
      <c r="R27" s="62">
        <v>5</v>
      </c>
      <c r="S27" s="62">
        <v>1</v>
      </c>
    </row>
    <row r="28" spans="1:19">
      <c r="A28" s="64" t="s">
        <v>123</v>
      </c>
      <c r="B28" s="64" t="s">
        <v>102</v>
      </c>
      <c r="C28" s="64" t="s">
        <v>21</v>
      </c>
      <c r="D28" s="7" t="s">
        <v>7</v>
      </c>
      <c r="E28" s="62">
        <v>4.5</v>
      </c>
      <c r="F28" s="90"/>
      <c r="G28" s="62">
        <v>2.5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5</v>
      </c>
      <c r="O28" s="62">
        <v>5</v>
      </c>
      <c r="P28" s="62">
        <v>0</v>
      </c>
      <c r="Q28" s="62">
        <v>2.5</v>
      </c>
      <c r="R28" s="62">
        <v>5</v>
      </c>
      <c r="S28" s="62">
        <v>1</v>
      </c>
    </row>
    <row r="29" spans="1:19">
      <c r="A29" s="64" t="s">
        <v>123</v>
      </c>
      <c r="B29" s="64" t="s">
        <v>31</v>
      </c>
      <c r="C29" s="64" t="s">
        <v>21</v>
      </c>
      <c r="D29" s="7" t="s">
        <v>7</v>
      </c>
      <c r="E29" s="62">
        <v>4</v>
      </c>
      <c r="F29" s="90"/>
      <c r="G29" s="62">
        <v>1</v>
      </c>
      <c r="H29" s="62">
        <v>0</v>
      </c>
      <c r="I29" s="62">
        <v>0</v>
      </c>
      <c r="J29" s="62">
        <v>2.5</v>
      </c>
      <c r="K29" s="62">
        <v>4</v>
      </c>
      <c r="L29" s="62">
        <v>0</v>
      </c>
      <c r="M29" s="62">
        <v>0</v>
      </c>
      <c r="N29" s="62">
        <v>5</v>
      </c>
      <c r="O29" s="62">
        <v>5</v>
      </c>
      <c r="P29" s="62">
        <v>5</v>
      </c>
      <c r="Q29" s="62">
        <v>1</v>
      </c>
      <c r="R29" s="62">
        <v>3.5</v>
      </c>
      <c r="S29" s="62">
        <v>0</v>
      </c>
    </row>
    <row r="30" spans="1:19">
      <c r="A30" s="64" t="s">
        <v>123</v>
      </c>
      <c r="B30" s="64" t="s">
        <v>31</v>
      </c>
      <c r="C30" s="64" t="s">
        <v>21</v>
      </c>
      <c r="D30" s="7" t="s">
        <v>7</v>
      </c>
      <c r="E30" s="62">
        <v>4.5</v>
      </c>
      <c r="F30" s="90"/>
      <c r="G30" s="62">
        <v>0.5</v>
      </c>
      <c r="H30" s="62">
        <v>0</v>
      </c>
      <c r="I30" s="62">
        <v>0</v>
      </c>
      <c r="J30" s="62">
        <v>0</v>
      </c>
      <c r="K30" s="62">
        <v>4</v>
      </c>
      <c r="L30" s="62">
        <v>0</v>
      </c>
      <c r="M30" s="62">
        <v>3</v>
      </c>
      <c r="N30" s="62">
        <v>5</v>
      </c>
      <c r="O30" s="62">
        <v>5</v>
      </c>
      <c r="P30" s="62">
        <v>5</v>
      </c>
      <c r="Q30" s="62">
        <v>2.5</v>
      </c>
      <c r="R30" s="62">
        <v>2</v>
      </c>
      <c r="S30" s="62">
        <v>0</v>
      </c>
    </row>
    <row r="31" spans="1:19">
      <c r="A31" s="64" t="s">
        <v>124</v>
      </c>
      <c r="B31" s="64" t="s">
        <v>16</v>
      </c>
      <c r="C31" s="64" t="s">
        <v>22</v>
      </c>
      <c r="D31" s="7" t="s">
        <v>7</v>
      </c>
      <c r="E31" s="62">
        <v>1.5</v>
      </c>
      <c r="F31" s="90"/>
      <c r="G31" s="62">
        <v>0</v>
      </c>
      <c r="H31" s="62">
        <v>0</v>
      </c>
      <c r="I31" s="62">
        <v>0</v>
      </c>
      <c r="J31" s="62">
        <v>0</v>
      </c>
      <c r="K31" s="62">
        <v>2.5</v>
      </c>
      <c r="L31" s="62">
        <v>3.5</v>
      </c>
      <c r="M31" s="62">
        <v>0</v>
      </c>
      <c r="N31" s="62">
        <v>4</v>
      </c>
      <c r="O31" s="62">
        <v>2</v>
      </c>
      <c r="P31" s="62">
        <v>2</v>
      </c>
      <c r="Q31" s="62">
        <v>1</v>
      </c>
      <c r="R31" s="62">
        <v>0.5</v>
      </c>
      <c r="S31" s="62">
        <v>0</v>
      </c>
    </row>
    <row r="32" spans="1:19">
      <c r="A32" s="64" t="s">
        <v>124</v>
      </c>
      <c r="B32" s="64" t="s">
        <v>31</v>
      </c>
      <c r="C32" s="64" t="s">
        <v>22</v>
      </c>
      <c r="D32" s="7" t="s">
        <v>7</v>
      </c>
      <c r="E32" s="62">
        <v>3.5</v>
      </c>
      <c r="F32" s="90"/>
      <c r="G32" s="62">
        <v>1</v>
      </c>
      <c r="H32" s="62">
        <v>0</v>
      </c>
      <c r="I32" s="62">
        <v>0</v>
      </c>
      <c r="J32" s="62">
        <v>0</v>
      </c>
      <c r="K32" s="62">
        <v>2</v>
      </c>
      <c r="L32" s="62">
        <v>4</v>
      </c>
      <c r="M32" s="62">
        <v>0</v>
      </c>
      <c r="N32" s="62">
        <v>4</v>
      </c>
      <c r="O32" s="62">
        <v>2</v>
      </c>
      <c r="P32" s="62">
        <v>2</v>
      </c>
      <c r="Q32" s="62">
        <v>1</v>
      </c>
      <c r="R32" s="62">
        <v>2</v>
      </c>
      <c r="S32" s="62">
        <v>1</v>
      </c>
    </row>
    <row r="33" spans="1:19">
      <c r="A33" s="64" t="s">
        <v>124</v>
      </c>
      <c r="B33" s="64" t="s">
        <v>102</v>
      </c>
      <c r="C33" s="64" t="s">
        <v>22</v>
      </c>
      <c r="D33" s="7" t="s">
        <v>7</v>
      </c>
      <c r="E33" s="62">
        <v>0.5</v>
      </c>
      <c r="F33" s="90"/>
      <c r="G33" s="62">
        <v>1</v>
      </c>
      <c r="H33" s="62">
        <v>0</v>
      </c>
      <c r="I33" s="62">
        <v>0</v>
      </c>
      <c r="J33" s="62">
        <v>0</v>
      </c>
      <c r="K33" s="62">
        <v>0</v>
      </c>
      <c r="L33" s="62">
        <v>4</v>
      </c>
      <c r="M33" s="62">
        <v>0</v>
      </c>
      <c r="N33" s="62">
        <v>1</v>
      </c>
      <c r="O33" s="62">
        <v>2</v>
      </c>
      <c r="P33" s="62">
        <v>0</v>
      </c>
      <c r="Q33" s="62">
        <v>1.5</v>
      </c>
      <c r="R33" s="62">
        <v>2</v>
      </c>
      <c r="S33" s="62">
        <v>0</v>
      </c>
    </row>
    <row r="34" spans="1:19">
      <c r="A34" s="64" t="s">
        <v>124</v>
      </c>
      <c r="B34" s="64" t="s">
        <v>31</v>
      </c>
      <c r="C34" s="64" t="s">
        <v>22</v>
      </c>
      <c r="D34" s="7" t="s">
        <v>7</v>
      </c>
      <c r="E34" s="62">
        <v>2</v>
      </c>
      <c r="F34" s="90"/>
      <c r="G34" s="62">
        <v>1</v>
      </c>
      <c r="H34" s="62">
        <v>0</v>
      </c>
      <c r="I34" s="62">
        <v>0</v>
      </c>
      <c r="J34" s="62">
        <v>1.5</v>
      </c>
      <c r="K34" s="62">
        <v>0</v>
      </c>
      <c r="L34" s="62">
        <v>0</v>
      </c>
      <c r="M34" s="62">
        <v>0</v>
      </c>
      <c r="N34" s="62">
        <v>4</v>
      </c>
      <c r="O34" s="62">
        <v>1.5</v>
      </c>
      <c r="P34" s="62">
        <v>2</v>
      </c>
      <c r="Q34" s="62">
        <v>0</v>
      </c>
      <c r="R34" s="62">
        <v>1</v>
      </c>
      <c r="S34" s="62">
        <v>0</v>
      </c>
    </row>
    <row r="35" spans="1:19">
      <c r="A35" s="64" t="s">
        <v>124</v>
      </c>
      <c r="B35" s="64" t="s">
        <v>31</v>
      </c>
      <c r="C35" s="64" t="s">
        <v>22</v>
      </c>
      <c r="D35" s="7" t="s">
        <v>7</v>
      </c>
      <c r="E35" s="62">
        <v>2</v>
      </c>
      <c r="F35" s="90"/>
      <c r="G35" s="62">
        <v>1</v>
      </c>
      <c r="H35" s="62">
        <v>0</v>
      </c>
      <c r="I35" s="62">
        <v>0</v>
      </c>
      <c r="J35" s="62">
        <v>0</v>
      </c>
      <c r="K35" s="62">
        <v>2.5</v>
      </c>
      <c r="L35" s="62">
        <v>0</v>
      </c>
      <c r="M35" s="62">
        <v>1</v>
      </c>
      <c r="N35" s="62">
        <v>4</v>
      </c>
      <c r="O35" s="62">
        <v>0</v>
      </c>
      <c r="P35" s="62">
        <v>2</v>
      </c>
      <c r="Q35" s="62">
        <v>1</v>
      </c>
      <c r="R35" s="62">
        <v>2</v>
      </c>
      <c r="S35" s="62">
        <v>0</v>
      </c>
    </row>
    <row r="36" spans="1:19">
      <c r="A36" s="64" t="s">
        <v>125</v>
      </c>
      <c r="B36" s="64" t="s">
        <v>16</v>
      </c>
      <c r="C36" s="64" t="s">
        <v>21</v>
      </c>
      <c r="D36" s="7" t="s">
        <v>7</v>
      </c>
      <c r="E36" s="62">
        <v>4</v>
      </c>
      <c r="F36" s="90"/>
      <c r="G36" s="62">
        <v>4.5</v>
      </c>
      <c r="H36" s="62">
        <v>3.5</v>
      </c>
      <c r="I36" s="62">
        <v>3.5</v>
      </c>
      <c r="J36" s="62">
        <v>0</v>
      </c>
      <c r="K36" s="62">
        <v>5</v>
      </c>
      <c r="L36" s="62">
        <v>4.5</v>
      </c>
      <c r="M36" s="62">
        <v>4</v>
      </c>
      <c r="N36" s="62">
        <v>5</v>
      </c>
      <c r="O36" s="62">
        <v>5</v>
      </c>
      <c r="P36" s="62">
        <v>5</v>
      </c>
      <c r="Q36" s="62">
        <v>5</v>
      </c>
      <c r="R36" s="62">
        <v>4.5</v>
      </c>
      <c r="S36" s="62">
        <v>5</v>
      </c>
    </row>
    <row r="37" spans="1:19">
      <c r="A37" s="64" t="s">
        <v>125</v>
      </c>
      <c r="B37" s="64" t="s">
        <v>31</v>
      </c>
      <c r="C37" s="64" t="s">
        <v>21</v>
      </c>
      <c r="D37" s="7" t="s">
        <v>7</v>
      </c>
      <c r="E37" s="62">
        <v>4.5</v>
      </c>
      <c r="F37" s="90"/>
      <c r="G37" s="62">
        <v>5</v>
      </c>
      <c r="H37" s="62">
        <v>1.5</v>
      </c>
      <c r="I37" s="62">
        <v>0</v>
      </c>
      <c r="J37" s="62">
        <v>0</v>
      </c>
      <c r="K37" s="62">
        <v>5</v>
      </c>
      <c r="L37" s="62">
        <v>4.5</v>
      </c>
      <c r="M37" s="62">
        <v>3</v>
      </c>
      <c r="N37" s="62">
        <v>5</v>
      </c>
      <c r="O37" s="62">
        <v>5</v>
      </c>
      <c r="P37" s="62">
        <v>5</v>
      </c>
      <c r="Q37" s="62">
        <v>5</v>
      </c>
      <c r="R37" s="62">
        <v>4.5</v>
      </c>
      <c r="S37" s="62">
        <v>5</v>
      </c>
    </row>
    <row r="38" spans="1:19">
      <c r="A38" s="64" t="s">
        <v>125</v>
      </c>
      <c r="B38" s="64" t="s">
        <v>102</v>
      </c>
      <c r="C38" s="64" t="s">
        <v>21</v>
      </c>
      <c r="D38" s="7" t="s">
        <v>7</v>
      </c>
      <c r="E38" s="62">
        <v>3</v>
      </c>
      <c r="F38" s="90"/>
      <c r="G38" s="62">
        <v>4.5</v>
      </c>
      <c r="H38" s="62">
        <v>2.5</v>
      </c>
      <c r="I38" s="62">
        <v>0</v>
      </c>
      <c r="J38" s="62">
        <v>0</v>
      </c>
      <c r="K38" s="62">
        <v>5</v>
      </c>
      <c r="L38" s="62">
        <v>4.5</v>
      </c>
      <c r="M38" s="62">
        <v>0</v>
      </c>
      <c r="N38" s="62">
        <v>4.5</v>
      </c>
      <c r="O38" s="62">
        <v>5</v>
      </c>
      <c r="P38" s="62">
        <v>0</v>
      </c>
      <c r="Q38" s="62">
        <v>5</v>
      </c>
      <c r="R38" s="62">
        <v>4.5</v>
      </c>
      <c r="S38" s="62">
        <v>5</v>
      </c>
    </row>
    <row r="39" spans="1:19">
      <c r="A39" s="64" t="s">
        <v>125</v>
      </c>
      <c r="B39" s="64" t="s">
        <v>31</v>
      </c>
      <c r="C39" s="64" t="s">
        <v>21</v>
      </c>
      <c r="D39" s="7" t="s">
        <v>7</v>
      </c>
      <c r="E39" s="62">
        <v>4</v>
      </c>
      <c r="F39" s="90"/>
      <c r="G39" s="62">
        <v>4.5</v>
      </c>
      <c r="H39" s="62">
        <v>2</v>
      </c>
      <c r="I39" s="62">
        <v>0</v>
      </c>
      <c r="J39" s="62">
        <v>5</v>
      </c>
      <c r="K39" s="62">
        <v>5</v>
      </c>
      <c r="L39" s="62">
        <v>0</v>
      </c>
      <c r="M39" s="62">
        <v>1</v>
      </c>
      <c r="N39" s="62">
        <v>5</v>
      </c>
      <c r="O39" s="62">
        <v>5</v>
      </c>
      <c r="P39" s="62">
        <v>5</v>
      </c>
      <c r="Q39" s="62">
        <v>5</v>
      </c>
      <c r="R39" s="62">
        <v>4.5</v>
      </c>
      <c r="S39" s="62">
        <v>0</v>
      </c>
    </row>
    <row r="40" spans="1:19">
      <c r="A40" s="64" t="s">
        <v>125</v>
      </c>
      <c r="B40" s="64" t="s">
        <v>31</v>
      </c>
      <c r="C40" s="64" t="s">
        <v>21</v>
      </c>
      <c r="D40" s="7" t="s">
        <v>7</v>
      </c>
      <c r="E40" s="62">
        <v>4</v>
      </c>
      <c r="F40" s="90"/>
      <c r="G40" s="62">
        <v>5</v>
      </c>
      <c r="H40" s="62">
        <v>1.5</v>
      </c>
      <c r="I40" s="62">
        <v>0</v>
      </c>
      <c r="J40" s="62">
        <v>0</v>
      </c>
      <c r="K40" s="62">
        <v>5</v>
      </c>
      <c r="L40" s="62">
        <v>1</v>
      </c>
      <c r="M40" s="62">
        <v>1</v>
      </c>
      <c r="N40" s="62">
        <v>5</v>
      </c>
      <c r="O40" s="62">
        <v>5</v>
      </c>
      <c r="P40" s="62">
        <v>5</v>
      </c>
      <c r="Q40" s="62">
        <v>5</v>
      </c>
      <c r="R40" s="62">
        <v>4</v>
      </c>
      <c r="S40" s="62">
        <v>1</v>
      </c>
    </row>
    <row r="41" spans="1:19">
      <c r="A41" s="64" t="s">
        <v>126</v>
      </c>
      <c r="B41" s="64" t="s">
        <v>16</v>
      </c>
      <c r="C41" s="64" t="s">
        <v>22</v>
      </c>
      <c r="D41" s="7" t="s">
        <v>7</v>
      </c>
      <c r="E41" s="62">
        <v>3.5</v>
      </c>
      <c r="F41" s="90"/>
      <c r="G41" s="62">
        <v>1</v>
      </c>
      <c r="H41" s="62">
        <v>0</v>
      </c>
      <c r="I41" s="62">
        <v>0</v>
      </c>
      <c r="J41" s="62">
        <v>0</v>
      </c>
      <c r="K41" s="62">
        <v>3.5</v>
      </c>
      <c r="L41" s="62">
        <v>5</v>
      </c>
      <c r="M41" s="62">
        <v>1</v>
      </c>
      <c r="N41" s="62">
        <v>4.5</v>
      </c>
      <c r="O41" s="62">
        <v>4</v>
      </c>
      <c r="P41" s="62">
        <v>0</v>
      </c>
      <c r="Q41" s="62">
        <v>1</v>
      </c>
      <c r="R41" s="62">
        <v>5</v>
      </c>
      <c r="S41" s="62">
        <v>0</v>
      </c>
    </row>
    <row r="42" spans="1:19">
      <c r="A42" s="64" t="s">
        <v>126</v>
      </c>
      <c r="B42" s="64" t="s">
        <v>31</v>
      </c>
      <c r="C42" s="64" t="s">
        <v>22</v>
      </c>
      <c r="D42" s="7" t="s">
        <v>7</v>
      </c>
      <c r="E42" s="62">
        <v>3</v>
      </c>
      <c r="F42" s="90"/>
      <c r="G42" s="62">
        <v>0.5</v>
      </c>
      <c r="H42" s="62">
        <v>0</v>
      </c>
      <c r="I42" s="62">
        <v>0</v>
      </c>
      <c r="J42" s="62">
        <v>0</v>
      </c>
      <c r="K42" s="62">
        <v>3.5</v>
      </c>
      <c r="L42" s="62">
        <v>0</v>
      </c>
      <c r="M42" s="62">
        <v>1</v>
      </c>
      <c r="N42" s="62">
        <v>4.5</v>
      </c>
      <c r="O42" s="62">
        <v>4</v>
      </c>
      <c r="P42" s="62">
        <v>5</v>
      </c>
      <c r="Q42" s="62">
        <v>1</v>
      </c>
      <c r="R42" s="62">
        <v>5</v>
      </c>
      <c r="S42" s="62">
        <v>0</v>
      </c>
    </row>
    <row r="43" spans="1:19">
      <c r="A43" s="64" t="s">
        <v>126</v>
      </c>
      <c r="B43" s="64" t="s">
        <v>102</v>
      </c>
      <c r="C43" s="64" t="s">
        <v>22</v>
      </c>
      <c r="D43" s="7" t="s">
        <v>7</v>
      </c>
      <c r="E43" s="62">
        <v>2.5</v>
      </c>
      <c r="F43" s="90"/>
      <c r="G43" s="62">
        <v>0.5</v>
      </c>
      <c r="H43" s="62">
        <v>0</v>
      </c>
      <c r="I43" s="62">
        <v>0</v>
      </c>
      <c r="J43" s="62">
        <v>0</v>
      </c>
      <c r="K43" s="62">
        <v>0</v>
      </c>
      <c r="L43" s="62">
        <v>4</v>
      </c>
      <c r="M43" s="62">
        <v>0</v>
      </c>
      <c r="N43" s="62">
        <v>4.5</v>
      </c>
      <c r="O43" s="62">
        <v>4</v>
      </c>
      <c r="P43" s="62">
        <v>0</v>
      </c>
      <c r="Q43" s="62">
        <v>1</v>
      </c>
      <c r="R43" s="62">
        <v>5</v>
      </c>
      <c r="S43" s="62">
        <v>0</v>
      </c>
    </row>
    <row r="44" spans="1:19">
      <c r="A44" s="64" t="s">
        <v>126</v>
      </c>
      <c r="B44" s="64" t="s">
        <v>31</v>
      </c>
      <c r="C44" s="64" t="s">
        <v>22</v>
      </c>
      <c r="D44" s="7" t="s">
        <v>7</v>
      </c>
      <c r="E44" s="62">
        <v>2</v>
      </c>
      <c r="F44" s="90"/>
      <c r="G44" s="62">
        <v>1</v>
      </c>
      <c r="H44" s="62">
        <v>0</v>
      </c>
      <c r="I44" s="62">
        <v>0</v>
      </c>
      <c r="J44" s="62">
        <v>3</v>
      </c>
      <c r="K44" s="62">
        <v>3.5</v>
      </c>
      <c r="L44" s="62">
        <v>0</v>
      </c>
      <c r="M44" s="62">
        <v>1</v>
      </c>
      <c r="N44" s="62">
        <v>4.5</v>
      </c>
      <c r="O44" s="62">
        <v>4</v>
      </c>
      <c r="P44" s="62">
        <v>5</v>
      </c>
      <c r="Q44" s="62">
        <v>1</v>
      </c>
      <c r="R44" s="62">
        <v>4</v>
      </c>
      <c r="S44" s="62">
        <v>0</v>
      </c>
    </row>
    <row r="45" spans="1:19">
      <c r="A45" s="64" t="s">
        <v>126</v>
      </c>
      <c r="B45" s="64" t="s">
        <v>31</v>
      </c>
      <c r="C45" s="64" t="s">
        <v>22</v>
      </c>
      <c r="D45" s="7" t="s">
        <v>7</v>
      </c>
      <c r="E45" s="62">
        <v>3.5</v>
      </c>
      <c r="F45" s="90"/>
      <c r="G45" s="62">
        <v>1</v>
      </c>
      <c r="H45" s="62">
        <v>0.5</v>
      </c>
      <c r="I45" s="62">
        <v>0</v>
      </c>
      <c r="J45" s="62">
        <v>0</v>
      </c>
      <c r="K45" s="62">
        <v>3.5</v>
      </c>
      <c r="L45" s="62">
        <v>2</v>
      </c>
      <c r="M45" s="62">
        <v>0</v>
      </c>
      <c r="N45" s="62">
        <v>4.5</v>
      </c>
      <c r="O45" s="62">
        <v>3</v>
      </c>
      <c r="P45" s="62">
        <v>5</v>
      </c>
      <c r="Q45" s="62">
        <v>1</v>
      </c>
      <c r="R45" s="62">
        <v>0</v>
      </c>
      <c r="S45" s="62">
        <v>0</v>
      </c>
    </row>
    <row r="47" spans="1:19">
      <c r="A47" s="89" t="s">
        <v>214</v>
      </c>
    </row>
    <row r="48" spans="1:19">
      <c r="A48" s="64" t="s">
        <v>130</v>
      </c>
      <c r="B48" s="64" t="s">
        <v>16</v>
      </c>
      <c r="C48" s="64" t="s">
        <v>20</v>
      </c>
      <c r="D48" s="7" t="s">
        <v>44</v>
      </c>
      <c r="E48" s="90"/>
      <c r="F48" s="62">
        <v>4</v>
      </c>
      <c r="G48" s="62">
        <v>5</v>
      </c>
      <c r="H48" s="62">
        <v>0</v>
      </c>
      <c r="I48" s="62">
        <v>0</v>
      </c>
      <c r="J48" s="62">
        <v>0</v>
      </c>
      <c r="K48" s="62">
        <v>5</v>
      </c>
      <c r="L48" s="62">
        <v>0</v>
      </c>
      <c r="M48" s="62">
        <v>4</v>
      </c>
      <c r="N48" s="62">
        <v>5</v>
      </c>
      <c r="O48" s="62">
        <v>5</v>
      </c>
      <c r="P48" s="62">
        <v>5</v>
      </c>
      <c r="Q48" s="62">
        <v>5</v>
      </c>
      <c r="R48" s="62">
        <v>5</v>
      </c>
      <c r="S48" s="62">
        <v>5</v>
      </c>
    </row>
    <row r="49" spans="1:19">
      <c r="A49" s="64" t="s">
        <v>130</v>
      </c>
      <c r="B49" s="64" t="s">
        <v>18</v>
      </c>
      <c r="C49" s="64" t="s">
        <v>20</v>
      </c>
      <c r="D49" s="7" t="s">
        <v>44</v>
      </c>
      <c r="E49" s="90"/>
      <c r="F49" s="62">
        <v>4</v>
      </c>
      <c r="G49" s="62">
        <v>5</v>
      </c>
      <c r="H49" s="62">
        <v>0</v>
      </c>
      <c r="I49" s="62">
        <v>0</v>
      </c>
      <c r="J49" s="62">
        <v>0</v>
      </c>
      <c r="K49" s="62">
        <v>5</v>
      </c>
      <c r="L49" s="62">
        <v>0</v>
      </c>
      <c r="M49" s="62">
        <v>5</v>
      </c>
      <c r="N49" s="62">
        <v>5</v>
      </c>
      <c r="O49" s="62">
        <v>5</v>
      </c>
      <c r="P49" s="62">
        <v>5</v>
      </c>
      <c r="Q49" s="62">
        <v>5</v>
      </c>
      <c r="R49" s="62">
        <v>5</v>
      </c>
      <c r="S49" s="62">
        <v>0</v>
      </c>
    </row>
    <row r="50" spans="1:19">
      <c r="A50" s="64" t="s">
        <v>130</v>
      </c>
      <c r="B50" s="64" t="s">
        <v>102</v>
      </c>
      <c r="C50" s="64" t="s">
        <v>20</v>
      </c>
      <c r="D50" s="7" t="s">
        <v>44</v>
      </c>
      <c r="E50" s="90"/>
      <c r="F50" s="62">
        <v>4</v>
      </c>
      <c r="G50" s="62">
        <v>5</v>
      </c>
      <c r="H50" s="62">
        <v>0</v>
      </c>
      <c r="I50" s="62">
        <v>0</v>
      </c>
      <c r="J50" s="62">
        <v>0</v>
      </c>
      <c r="K50" s="62">
        <v>5</v>
      </c>
      <c r="L50" s="62">
        <v>0</v>
      </c>
      <c r="M50" s="62">
        <v>5</v>
      </c>
      <c r="N50" s="62">
        <v>3</v>
      </c>
      <c r="O50" s="62">
        <v>5</v>
      </c>
      <c r="P50" s="62">
        <v>5</v>
      </c>
      <c r="Q50" s="62">
        <v>5</v>
      </c>
      <c r="R50" s="62">
        <v>5</v>
      </c>
      <c r="S50" s="62">
        <v>2</v>
      </c>
    </row>
    <row r="51" spans="1:19">
      <c r="A51" s="64" t="s">
        <v>130</v>
      </c>
      <c r="B51" s="64" t="s">
        <v>102</v>
      </c>
      <c r="C51" s="64" t="s">
        <v>20</v>
      </c>
      <c r="D51" s="7" t="s">
        <v>44</v>
      </c>
      <c r="E51" s="90"/>
      <c r="F51" s="62">
        <v>4</v>
      </c>
      <c r="G51" s="62">
        <v>5</v>
      </c>
      <c r="H51" s="62">
        <v>0</v>
      </c>
      <c r="I51" s="62">
        <v>0</v>
      </c>
      <c r="J51" s="62">
        <v>0</v>
      </c>
      <c r="K51" s="62">
        <v>5</v>
      </c>
      <c r="L51" s="62">
        <v>0</v>
      </c>
      <c r="M51" s="62">
        <v>5</v>
      </c>
      <c r="N51" s="62">
        <v>3</v>
      </c>
      <c r="O51" s="62">
        <v>5</v>
      </c>
      <c r="P51" s="62">
        <v>5</v>
      </c>
      <c r="Q51" s="62">
        <v>5</v>
      </c>
      <c r="R51" s="62">
        <v>5</v>
      </c>
      <c r="S51" s="62">
        <v>5</v>
      </c>
    </row>
    <row r="52" spans="1:19">
      <c r="A52" s="64" t="s">
        <v>130</v>
      </c>
      <c r="B52" s="64" t="s">
        <v>102</v>
      </c>
      <c r="C52" s="64" t="s">
        <v>20</v>
      </c>
      <c r="D52" s="7" t="s">
        <v>44</v>
      </c>
      <c r="E52" s="90"/>
      <c r="F52" s="62">
        <v>4</v>
      </c>
      <c r="G52" s="62">
        <v>5</v>
      </c>
      <c r="H52" s="62">
        <v>0</v>
      </c>
      <c r="I52" s="62">
        <v>0</v>
      </c>
      <c r="J52" s="62">
        <v>0</v>
      </c>
      <c r="K52" s="62">
        <v>5</v>
      </c>
      <c r="L52" s="62">
        <v>0</v>
      </c>
      <c r="M52" s="62">
        <v>5</v>
      </c>
      <c r="N52" s="62">
        <v>5</v>
      </c>
      <c r="O52" s="62">
        <v>5</v>
      </c>
      <c r="P52" s="62">
        <v>5</v>
      </c>
      <c r="Q52" s="62">
        <v>5</v>
      </c>
      <c r="R52" s="62">
        <v>5</v>
      </c>
      <c r="S52" s="62">
        <v>5</v>
      </c>
    </row>
    <row r="53" spans="1:19">
      <c r="A53" s="64" t="s">
        <v>131</v>
      </c>
      <c r="B53" s="64" t="s">
        <v>16</v>
      </c>
      <c r="C53" s="64" t="s">
        <v>21</v>
      </c>
      <c r="D53" s="7" t="s">
        <v>44</v>
      </c>
      <c r="E53" s="90"/>
      <c r="F53" s="62">
        <v>2</v>
      </c>
      <c r="G53" s="62">
        <v>3</v>
      </c>
      <c r="H53" s="62">
        <v>0</v>
      </c>
      <c r="I53" s="62">
        <v>0</v>
      </c>
      <c r="J53" s="62">
        <v>0</v>
      </c>
      <c r="K53" s="62">
        <v>4</v>
      </c>
      <c r="L53" s="62">
        <v>0</v>
      </c>
      <c r="M53" s="62">
        <v>3</v>
      </c>
      <c r="N53" s="62">
        <v>5</v>
      </c>
      <c r="O53" s="62">
        <v>4</v>
      </c>
      <c r="P53" s="62">
        <v>4</v>
      </c>
      <c r="Q53" s="62">
        <v>3</v>
      </c>
      <c r="R53" s="62">
        <v>5</v>
      </c>
      <c r="S53" s="62">
        <v>1</v>
      </c>
    </row>
    <row r="54" spans="1:19">
      <c r="A54" s="64" t="s">
        <v>131</v>
      </c>
      <c r="B54" s="64" t="s">
        <v>18</v>
      </c>
      <c r="C54" s="64" t="s">
        <v>21</v>
      </c>
      <c r="D54" s="7" t="s">
        <v>44</v>
      </c>
      <c r="E54" s="90"/>
      <c r="F54" s="62">
        <v>0</v>
      </c>
      <c r="G54" s="62">
        <v>2</v>
      </c>
      <c r="H54" s="62">
        <v>0</v>
      </c>
      <c r="I54" s="62">
        <v>0</v>
      </c>
      <c r="J54" s="62">
        <v>0</v>
      </c>
      <c r="K54" s="62">
        <v>4</v>
      </c>
      <c r="L54" s="62">
        <v>0</v>
      </c>
      <c r="M54" s="62">
        <v>5</v>
      </c>
      <c r="N54" s="62">
        <v>5</v>
      </c>
      <c r="O54" s="62">
        <v>4</v>
      </c>
      <c r="P54" s="62">
        <v>1</v>
      </c>
      <c r="Q54" s="62">
        <v>3</v>
      </c>
      <c r="R54" s="62">
        <v>5</v>
      </c>
      <c r="S54" s="62">
        <v>0</v>
      </c>
    </row>
    <row r="55" spans="1:19">
      <c r="A55" s="64" t="s">
        <v>131</v>
      </c>
      <c r="B55" s="64" t="s">
        <v>102</v>
      </c>
      <c r="C55" s="64" t="s">
        <v>21</v>
      </c>
      <c r="D55" s="7" t="s">
        <v>44</v>
      </c>
      <c r="E55" s="90"/>
      <c r="F55" s="62">
        <v>2</v>
      </c>
      <c r="G55" s="62">
        <v>4</v>
      </c>
      <c r="H55" s="62">
        <v>0</v>
      </c>
      <c r="I55" s="62">
        <v>0</v>
      </c>
      <c r="J55" s="62">
        <v>0</v>
      </c>
      <c r="K55" s="62">
        <v>2</v>
      </c>
      <c r="L55" s="62">
        <v>0</v>
      </c>
      <c r="M55" s="62">
        <v>3</v>
      </c>
      <c r="N55" s="62">
        <v>5</v>
      </c>
      <c r="O55" s="62">
        <v>0</v>
      </c>
      <c r="P55" s="62">
        <v>4</v>
      </c>
      <c r="Q55" s="62">
        <v>3</v>
      </c>
      <c r="R55" s="62">
        <v>3</v>
      </c>
      <c r="S55" s="62">
        <v>1</v>
      </c>
    </row>
    <row r="56" spans="1:19">
      <c r="A56" s="64" t="s">
        <v>131</v>
      </c>
      <c r="B56" s="64" t="s">
        <v>102</v>
      </c>
      <c r="C56" s="64" t="s">
        <v>21</v>
      </c>
      <c r="D56" s="7" t="s">
        <v>44</v>
      </c>
      <c r="E56" s="90"/>
      <c r="F56" s="62">
        <v>2</v>
      </c>
      <c r="G56" s="62">
        <v>4</v>
      </c>
      <c r="H56" s="62">
        <v>0</v>
      </c>
      <c r="I56" s="62">
        <v>0</v>
      </c>
      <c r="J56" s="62">
        <v>0</v>
      </c>
      <c r="K56" s="62">
        <v>4</v>
      </c>
      <c r="L56" s="62">
        <v>0</v>
      </c>
      <c r="M56" s="62">
        <v>5</v>
      </c>
      <c r="N56" s="62">
        <v>5</v>
      </c>
      <c r="O56" s="62">
        <v>4</v>
      </c>
      <c r="P56" s="62">
        <v>4</v>
      </c>
      <c r="Q56" s="62">
        <v>3</v>
      </c>
      <c r="R56" s="62">
        <v>5</v>
      </c>
      <c r="S56" s="62">
        <v>1</v>
      </c>
    </row>
    <row r="57" spans="1:19">
      <c r="A57" s="64" t="s">
        <v>131</v>
      </c>
      <c r="B57" s="64" t="s">
        <v>102</v>
      </c>
      <c r="C57" s="64" t="s">
        <v>21</v>
      </c>
      <c r="D57" s="7" t="s">
        <v>44</v>
      </c>
      <c r="E57" s="90"/>
      <c r="F57" s="62">
        <v>2</v>
      </c>
      <c r="G57" s="62">
        <v>2</v>
      </c>
      <c r="H57" s="62">
        <v>0</v>
      </c>
      <c r="I57" s="62">
        <v>0</v>
      </c>
      <c r="J57" s="62">
        <v>0</v>
      </c>
      <c r="K57" s="62">
        <v>4</v>
      </c>
      <c r="L57" s="62">
        <v>0</v>
      </c>
      <c r="M57" s="62">
        <v>5</v>
      </c>
      <c r="N57" s="62">
        <v>5</v>
      </c>
      <c r="O57" s="62">
        <v>4</v>
      </c>
      <c r="P57" s="62">
        <v>4</v>
      </c>
      <c r="Q57" s="62">
        <v>3</v>
      </c>
      <c r="R57" s="62">
        <v>5</v>
      </c>
      <c r="S57" s="62">
        <v>1</v>
      </c>
    </row>
    <row r="58" spans="1:19">
      <c r="A58" s="64" t="s">
        <v>132</v>
      </c>
      <c r="B58" s="64" t="s">
        <v>16</v>
      </c>
      <c r="C58" s="64" t="s">
        <v>22</v>
      </c>
      <c r="D58" s="7" t="s">
        <v>44</v>
      </c>
      <c r="E58" s="90"/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1</v>
      </c>
      <c r="M58" s="62">
        <v>0</v>
      </c>
      <c r="N58" s="62">
        <v>1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</row>
    <row r="59" spans="1:19">
      <c r="A59" s="64" t="s">
        <v>132</v>
      </c>
      <c r="B59" s="64" t="s">
        <v>18</v>
      </c>
      <c r="C59" s="64" t="s">
        <v>22</v>
      </c>
      <c r="D59" s="7" t="s">
        <v>44</v>
      </c>
      <c r="E59" s="90"/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1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</row>
    <row r="60" spans="1:19">
      <c r="A60" s="64" t="s">
        <v>132</v>
      </c>
      <c r="B60" s="64" t="s">
        <v>102</v>
      </c>
      <c r="C60" s="64" t="s">
        <v>22</v>
      </c>
      <c r="D60" s="7" t="s">
        <v>44</v>
      </c>
      <c r="E60" s="90"/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1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</row>
    <row r="61" spans="1:19">
      <c r="A61" s="64" t="s">
        <v>132</v>
      </c>
      <c r="B61" s="64" t="s">
        <v>102</v>
      </c>
      <c r="C61" s="64" t="s">
        <v>22</v>
      </c>
      <c r="D61" s="7" t="s">
        <v>44</v>
      </c>
      <c r="E61" s="90"/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1</v>
      </c>
      <c r="O61" s="62">
        <v>1</v>
      </c>
      <c r="P61" s="62">
        <v>1</v>
      </c>
      <c r="Q61" s="62">
        <v>1</v>
      </c>
      <c r="R61" s="62">
        <v>0</v>
      </c>
      <c r="S61" s="62">
        <v>0</v>
      </c>
    </row>
    <row r="62" spans="1:19">
      <c r="A62" s="64" t="s">
        <v>132</v>
      </c>
      <c r="B62" s="64" t="s">
        <v>102</v>
      </c>
      <c r="C62" s="64" t="s">
        <v>22</v>
      </c>
      <c r="D62" s="7" t="s">
        <v>44</v>
      </c>
      <c r="E62" s="90"/>
      <c r="F62" s="62">
        <v>0</v>
      </c>
      <c r="G62" s="62">
        <v>1</v>
      </c>
      <c r="H62" s="62">
        <v>0</v>
      </c>
      <c r="I62" s="62">
        <v>0</v>
      </c>
      <c r="J62" s="62">
        <v>0</v>
      </c>
      <c r="K62" s="62">
        <v>0</v>
      </c>
      <c r="L62" s="62">
        <v>1</v>
      </c>
      <c r="M62" s="62">
        <v>0</v>
      </c>
      <c r="N62" s="62">
        <v>1</v>
      </c>
      <c r="O62" s="62">
        <v>0</v>
      </c>
      <c r="P62" s="62">
        <v>0</v>
      </c>
      <c r="Q62" s="62">
        <v>0</v>
      </c>
      <c r="R62" s="62">
        <v>1</v>
      </c>
      <c r="S62" s="62">
        <v>0</v>
      </c>
    </row>
    <row r="64" spans="1:19">
      <c r="A64" s="89" t="s">
        <v>213</v>
      </c>
    </row>
    <row r="65" spans="1:19">
      <c r="A65" s="64" t="s">
        <v>133</v>
      </c>
      <c r="B65" s="64" t="s">
        <v>16</v>
      </c>
      <c r="C65" s="64" t="s">
        <v>20</v>
      </c>
      <c r="D65" s="7" t="s">
        <v>95</v>
      </c>
      <c r="E65" s="62">
        <v>1</v>
      </c>
      <c r="F65" s="62">
        <v>5</v>
      </c>
      <c r="G65" s="62">
        <v>5</v>
      </c>
      <c r="H65" s="62">
        <v>2</v>
      </c>
      <c r="I65" s="62">
        <v>0</v>
      </c>
      <c r="J65" s="62">
        <v>0</v>
      </c>
      <c r="K65" s="62">
        <v>5</v>
      </c>
      <c r="L65" s="62">
        <v>5</v>
      </c>
      <c r="M65" s="62">
        <v>5</v>
      </c>
      <c r="N65" s="62">
        <v>5</v>
      </c>
      <c r="O65" s="62">
        <v>5</v>
      </c>
      <c r="P65" s="62">
        <v>5</v>
      </c>
      <c r="Q65" s="62">
        <v>5</v>
      </c>
      <c r="R65" s="62">
        <v>5</v>
      </c>
      <c r="S65" s="62">
        <v>5</v>
      </c>
    </row>
    <row r="66" spans="1:19">
      <c r="A66" s="64" t="s">
        <v>133</v>
      </c>
      <c r="B66" s="76" t="s">
        <v>96</v>
      </c>
      <c r="C66" s="64" t="s">
        <v>20</v>
      </c>
      <c r="D66" s="7" t="s">
        <v>95</v>
      </c>
      <c r="E66" s="62">
        <v>1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4</v>
      </c>
      <c r="S66" s="62">
        <v>0</v>
      </c>
    </row>
    <row r="67" spans="1:19">
      <c r="A67" s="64" t="s">
        <v>133</v>
      </c>
      <c r="B67" s="64" t="s">
        <v>102</v>
      </c>
      <c r="C67" s="64" t="s">
        <v>20</v>
      </c>
      <c r="D67" s="7" t="s">
        <v>95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5</v>
      </c>
      <c r="L67" s="62">
        <v>0</v>
      </c>
      <c r="M67" s="62">
        <v>5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</row>
    <row r="68" spans="1:19">
      <c r="A68" s="64" t="s">
        <v>133</v>
      </c>
      <c r="B68" s="64" t="s">
        <v>18</v>
      </c>
      <c r="C68" s="64" t="s">
        <v>20</v>
      </c>
      <c r="D68" s="7" t="s">
        <v>95</v>
      </c>
      <c r="E68" s="62">
        <v>0</v>
      </c>
      <c r="F68" s="62">
        <v>0</v>
      </c>
      <c r="G68" s="62">
        <v>5</v>
      </c>
      <c r="H68" s="62">
        <v>1</v>
      </c>
      <c r="I68" s="62">
        <v>0</v>
      </c>
      <c r="J68" s="62">
        <v>0</v>
      </c>
      <c r="K68" s="62">
        <v>5</v>
      </c>
      <c r="L68" s="62">
        <v>5</v>
      </c>
      <c r="M68" s="62">
        <v>5</v>
      </c>
      <c r="N68" s="62">
        <v>5</v>
      </c>
      <c r="O68" s="62">
        <v>4</v>
      </c>
      <c r="P68" s="62">
        <v>5</v>
      </c>
      <c r="Q68" s="62">
        <v>0</v>
      </c>
      <c r="R68" s="62">
        <v>5</v>
      </c>
      <c r="S68" s="62">
        <v>0</v>
      </c>
    </row>
    <row r="69" spans="1:19">
      <c r="A69" s="64" t="s">
        <v>133</v>
      </c>
      <c r="B69" s="64" t="s">
        <v>102</v>
      </c>
      <c r="C69" s="64" t="s">
        <v>20</v>
      </c>
      <c r="D69" s="7" t="s">
        <v>95</v>
      </c>
      <c r="E69" s="62">
        <v>0</v>
      </c>
      <c r="F69" s="62">
        <v>5</v>
      </c>
      <c r="G69" s="62">
        <v>5</v>
      </c>
      <c r="H69" s="62">
        <v>2</v>
      </c>
      <c r="I69" s="62">
        <v>0</v>
      </c>
      <c r="J69" s="62">
        <v>0</v>
      </c>
      <c r="K69" s="62">
        <v>5</v>
      </c>
      <c r="L69" s="62">
        <v>5</v>
      </c>
      <c r="M69" s="62">
        <v>5</v>
      </c>
      <c r="N69" s="62">
        <v>5</v>
      </c>
      <c r="O69" s="62">
        <v>5</v>
      </c>
      <c r="P69" s="62">
        <v>5</v>
      </c>
      <c r="Q69" s="62">
        <v>5</v>
      </c>
      <c r="R69" s="62">
        <v>0</v>
      </c>
      <c r="S69" s="62">
        <v>5</v>
      </c>
    </row>
    <row r="70" spans="1:19">
      <c r="A70" s="64" t="s">
        <v>134</v>
      </c>
      <c r="B70" s="64" t="s">
        <v>16</v>
      </c>
      <c r="C70" s="64" t="s">
        <v>21</v>
      </c>
      <c r="D70" s="7" t="s">
        <v>95</v>
      </c>
      <c r="E70" s="62">
        <v>3</v>
      </c>
      <c r="F70" s="62">
        <v>3</v>
      </c>
      <c r="G70" s="62">
        <v>0</v>
      </c>
      <c r="H70" s="62">
        <v>2</v>
      </c>
      <c r="I70" s="62">
        <v>0</v>
      </c>
      <c r="J70" s="62">
        <v>0</v>
      </c>
      <c r="K70" s="62">
        <v>4</v>
      </c>
      <c r="L70" s="62">
        <v>5</v>
      </c>
      <c r="M70" s="62">
        <v>3</v>
      </c>
      <c r="N70" s="62">
        <v>5</v>
      </c>
      <c r="O70" s="62">
        <v>4</v>
      </c>
      <c r="P70" s="62">
        <v>4</v>
      </c>
      <c r="Q70" s="62">
        <v>0</v>
      </c>
      <c r="R70" s="62">
        <v>4</v>
      </c>
      <c r="S70" s="62">
        <v>0</v>
      </c>
    </row>
    <row r="71" spans="1:19">
      <c r="A71" s="64" t="s">
        <v>134</v>
      </c>
      <c r="B71" s="76" t="s">
        <v>96</v>
      </c>
      <c r="C71" s="64" t="s">
        <v>21</v>
      </c>
      <c r="D71" s="7" t="s">
        <v>95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1</v>
      </c>
      <c r="N71" s="62">
        <v>0</v>
      </c>
      <c r="O71" s="62">
        <v>0</v>
      </c>
      <c r="P71" s="62">
        <v>0</v>
      </c>
      <c r="Q71" s="62">
        <v>0</v>
      </c>
      <c r="R71" s="62">
        <v>4</v>
      </c>
      <c r="S71" s="62">
        <v>0</v>
      </c>
    </row>
    <row r="72" spans="1:19">
      <c r="A72" s="64" t="s">
        <v>134</v>
      </c>
      <c r="B72" s="64" t="s">
        <v>102</v>
      </c>
      <c r="C72" s="64" t="s">
        <v>21</v>
      </c>
      <c r="D72" s="7" t="s">
        <v>95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4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</row>
    <row r="73" spans="1:19">
      <c r="A73" s="64" t="s">
        <v>134</v>
      </c>
      <c r="B73" s="64" t="s">
        <v>18</v>
      </c>
      <c r="C73" s="64" t="s">
        <v>21</v>
      </c>
      <c r="D73" s="7" t="s">
        <v>95</v>
      </c>
      <c r="E73" s="62">
        <v>1</v>
      </c>
      <c r="F73" s="62">
        <v>0</v>
      </c>
      <c r="G73" s="62">
        <v>0</v>
      </c>
      <c r="H73" s="62">
        <v>1</v>
      </c>
      <c r="I73" s="62">
        <v>0</v>
      </c>
      <c r="J73" s="62">
        <v>0</v>
      </c>
      <c r="K73" s="62">
        <v>4</v>
      </c>
      <c r="L73" s="62">
        <v>0</v>
      </c>
      <c r="M73" s="62">
        <v>2</v>
      </c>
      <c r="N73" s="62">
        <v>5</v>
      </c>
      <c r="O73" s="62">
        <v>4</v>
      </c>
      <c r="P73" s="62">
        <v>4</v>
      </c>
      <c r="Q73" s="62">
        <v>0</v>
      </c>
      <c r="R73" s="62">
        <v>4</v>
      </c>
      <c r="S73" s="62">
        <v>0</v>
      </c>
    </row>
    <row r="74" spans="1:19">
      <c r="A74" s="64" t="s">
        <v>134</v>
      </c>
      <c r="B74" s="64" t="s">
        <v>220</v>
      </c>
      <c r="C74" s="64" t="s">
        <v>21</v>
      </c>
      <c r="D74" s="7" t="s">
        <v>95</v>
      </c>
      <c r="E74" s="62">
        <v>0</v>
      </c>
      <c r="F74" s="62">
        <v>4</v>
      </c>
      <c r="G74" s="62">
        <v>0</v>
      </c>
      <c r="H74" s="62">
        <v>1</v>
      </c>
      <c r="I74" s="62">
        <v>0</v>
      </c>
      <c r="J74" s="62">
        <v>0</v>
      </c>
      <c r="K74" s="62">
        <v>4</v>
      </c>
      <c r="L74" s="62">
        <v>5</v>
      </c>
      <c r="M74" s="62">
        <v>0</v>
      </c>
      <c r="N74" s="62">
        <v>5</v>
      </c>
      <c r="O74" s="62">
        <v>4</v>
      </c>
      <c r="P74" s="62">
        <v>4</v>
      </c>
      <c r="Q74" s="62">
        <v>1</v>
      </c>
      <c r="R74" s="62">
        <v>4</v>
      </c>
      <c r="S74" s="62">
        <v>0</v>
      </c>
    </row>
    <row r="75" spans="1:19">
      <c r="A75" s="64" t="s">
        <v>135</v>
      </c>
      <c r="B75" s="64" t="s">
        <v>16</v>
      </c>
      <c r="C75" s="64" t="s">
        <v>22</v>
      </c>
      <c r="D75" s="7" t="s">
        <v>95</v>
      </c>
      <c r="E75" s="62">
        <v>1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2</v>
      </c>
      <c r="L75" s="62">
        <v>0</v>
      </c>
      <c r="M75" s="62">
        <v>1</v>
      </c>
      <c r="N75" s="62">
        <v>1</v>
      </c>
      <c r="O75" s="62">
        <v>1</v>
      </c>
      <c r="P75" s="62">
        <v>1</v>
      </c>
      <c r="Q75" s="62">
        <v>1</v>
      </c>
      <c r="R75" s="62">
        <v>2</v>
      </c>
      <c r="S75" s="62">
        <v>0</v>
      </c>
    </row>
    <row r="76" spans="1:19">
      <c r="A76" s="64" t="s">
        <v>135</v>
      </c>
      <c r="B76" s="76" t="s">
        <v>96</v>
      </c>
      <c r="C76" s="64" t="s">
        <v>22</v>
      </c>
      <c r="D76" s="7" t="s">
        <v>95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1</v>
      </c>
      <c r="S76" s="62">
        <v>0</v>
      </c>
    </row>
    <row r="77" spans="1:19">
      <c r="A77" s="64" t="s">
        <v>135</v>
      </c>
      <c r="B77" s="64" t="s">
        <v>102</v>
      </c>
      <c r="C77" s="64" t="s">
        <v>22</v>
      </c>
      <c r="D77" s="7" t="s">
        <v>95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</row>
    <row r="78" spans="1:19">
      <c r="A78" s="64" t="s">
        <v>135</v>
      </c>
      <c r="B78" s="64" t="s">
        <v>18</v>
      </c>
      <c r="C78" s="64" t="s">
        <v>22</v>
      </c>
      <c r="D78" s="7" t="s">
        <v>95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1</v>
      </c>
      <c r="L78" s="62">
        <v>0</v>
      </c>
      <c r="M78" s="62">
        <v>2</v>
      </c>
      <c r="N78" s="62">
        <v>1</v>
      </c>
      <c r="O78" s="62">
        <v>0</v>
      </c>
      <c r="P78" s="62">
        <v>1</v>
      </c>
      <c r="Q78" s="62">
        <v>0</v>
      </c>
      <c r="R78" s="62">
        <v>2</v>
      </c>
      <c r="S78" s="62">
        <v>0</v>
      </c>
    </row>
    <row r="79" spans="1:19">
      <c r="A79" s="64" t="s">
        <v>135</v>
      </c>
      <c r="B79" s="64" t="s">
        <v>220</v>
      </c>
      <c r="C79" s="64" t="s">
        <v>22</v>
      </c>
      <c r="D79" s="7" t="s">
        <v>95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1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</row>
    <row r="81" spans="1:20">
      <c r="A81" s="89" t="s">
        <v>217</v>
      </c>
      <c r="R81" s="7"/>
      <c r="S81" s="62"/>
      <c r="T81" s="7"/>
    </row>
    <row r="82" spans="1:20">
      <c r="A82" s="64" t="s">
        <v>139</v>
      </c>
      <c r="B82" s="64" t="s">
        <v>102</v>
      </c>
      <c r="C82" s="64" t="s">
        <v>20</v>
      </c>
      <c r="D82" s="7" t="s">
        <v>84</v>
      </c>
      <c r="E82" s="62">
        <v>1</v>
      </c>
      <c r="F82" s="62">
        <v>2</v>
      </c>
      <c r="G82" s="62">
        <v>4</v>
      </c>
      <c r="H82" s="62">
        <v>1</v>
      </c>
      <c r="I82" s="62">
        <v>0</v>
      </c>
      <c r="J82" s="62">
        <v>0</v>
      </c>
      <c r="K82" s="62">
        <v>5</v>
      </c>
      <c r="L82" s="62">
        <v>3</v>
      </c>
      <c r="M82" s="62">
        <v>4</v>
      </c>
      <c r="N82" s="62">
        <v>4</v>
      </c>
      <c r="O82" s="62">
        <v>5</v>
      </c>
      <c r="P82" s="62">
        <v>0</v>
      </c>
      <c r="Q82" s="62">
        <v>4</v>
      </c>
      <c r="R82" s="62">
        <v>5</v>
      </c>
      <c r="S82" s="62">
        <v>5</v>
      </c>
    </row>
    <row r="83" spans="1:20">
      <c r="A83" s="64" t="s">
        <v>139</v>
      </c>
      <c r="B83" s="64" t="s">
        <v>102</v>
      </c>
      <c r="C83" s="64" t="s">
        <v>20</v>
      </c>
      <c r="D83" s="7" t="s">
        <v>84</v>
      </c>
      <c r="E83" s="62">
        <v>0</v>
      </c>
      <c r="F83" s="62">
        <v>1</v>
      </c>
      <c r="G83" s="62">
        <v>4</v>
      </c>
      <c r="H83" s="62">
        <v>2</v>
      </c>
      <c r="I83" s="62">
        <v>0</v>
      </c>
      <c r="J83" s="62">
        <v>0</v>
      </c>
      <c r="K83" s="62">
        <v>5</v>
      </c>
      <c r="L83" s="62">
        <v>4</v>
      </c>
      <c r="M83" s="62">
        <v>4</v>
      </c>
      <c r="N83" s="62">
        <v>4</v>
      </c>
      <c r="O83" s="62">
        <v>5</v>
      </c>
      <c r="P83" s="62">
        <v>0</v>
      </c>
      <c r="Q83" s="62">
        <v>4</v>
      </c>
      <c r="R83" s="62">
        <v>5</v>
      </c>
      <c r="S83" s="62">
        <v>5</v>
      </c>
    </row>
    <row r="84" spans="1:20">
      <c r="A84" s="64" t="s">
        <v>139</v>
      </c>
      <c r="B84" s="64" t="s">
        <v>102</v>
      </c>
      <c r="C84" s="64" t="s">
        <v>20</v>
      </c>
      <c r="D84" s="7" t="s">
        <v>84</v>
      </c>
      <c r="E84" s="62">
        <v>0</v>
      </c>
      <c r="F84" s="62">
        <v>2</v>
      </c>
      <c r="G84" s="62">
        <v>4</v>
      </c>
      <c r="H84" s="62">
        <v>1</v>
      </c>
      <c r="I84" s="62">
        <v>0</v>
      </c>
      <c r="J84" s="62">
        <v>0</v>
      </c>
      <c r="K84" s="62">
        <v>5</v>
      </c>
      <c r="L84" s="62">
        <v>4</v>
      </c>
      <c r="M84" s="62">
        <v>4</v>
      </c>
      <c r="N84" s="62">
        <v>4</v>
      </c>
      <c r="O84" s="62">
        <v>5</v>
      </c>
      <c r="P84" s="62">
        <v>1</v>
      </c>
      <c r="Q84" s="62">
        <v>4</v>
      </c>
      <c r="R84" s="62">
        <v>2</v>
      </c>
      <c r="S84" s="62">
        <v>5</v>
      </c>
    </row>
    <row r="85" spans="1:20">
      <c r="A85" s="64" t="s">
        <v>139</v>
      </c>
      <c r="B85" s="64" t="s">
        <v>16</v>
      </c>
      <c r="C85" s="64" t="s">
        <v>20</v>
      </c>
      <c r="D85" s="7" t="s">
        <v>84</v>
      </c>
      <c r="E85" s="62">
        <v>3</v>
      </c>
      <c r="F85" s="62">
        <v>3</v>
      </c>
      <c r="G85" s="62">
        <v>4</v>
      </c>
      <c r="H85" s="62">
        <v>2</v>
      </c>
      <c r="I85" s="62">
        <v>0</v>
      </c>
      <c r="J85" s="62">
        <v>0</v>
      </c>
      <c r="K85" s="62">
        <v>5</v>
      </c>
      <c r="L85" s="62">
        <v>4</v>
      </c>
      <c r="M85" s="62">
        <v>4</v>
      </c>
      <c r="N85" s="62">
        <v>4</v>
      </c>
      <c r="O85" s="62">
        <v>5</v>
      </c>
      <c r="P85" s="62">
        <v>4</v>
      </c>
      <c r="Q85" s="62">
        <v>5</v>
      </c>
      <c r="R85" s="62">
        <v>5</v>
      </c>
      <c r="S85" s="62">
        <v>5</v>
      </c>
    </row>
    <row r="86" spans="1:20">
      <c r="A86" s="64" t="s">
        <v>139</v>
      </c>
      <c r="B86" s="64" t="s">
        <v>102</v>
      </c>
      <c r="C86" s="64" t="s">
        <v>20</v>
      </c>
      <c r="D86" s="7" t="s">
        <v>84</v>
      </c>
      <c r="E86" s="62">
        <v>0</v>
      </c>
      <c r="F86" s="62">
        <v>2</v>
      </c>
      <c r="G86" s="62">
        <v>4</v>
      </c>
      <c r="H86" s="62">
        <v>1</v>
      </c>
      <c r="I86" s="62">
        <v>0</v>
      </c>
      <c r="J86" s="62">
        <v>0</v>
      </c>
      <c r="K86" s="62">
        <v>5</v>
      </c>
      <c r="L86" s="62">
        <v>5</v>
      </c>
      <c r="M86" s="62">
        <v>4</v>
      </c>
      <c r="N86" s="62">
        <v>5</v>
      </c>
      <c r="O86" s="62">
        <v>5</v>
      </c>
      <c r="P86" s="62">
        <v>5</v>
      </c>
      <c r="Q86" s="62">
        <v>5</v>
      </c>
      <c r="R86" s="62">
        <v>5</v>
      </c>
      <c r="S86" s="62">
        <v>4</v>
      </c>
    </row>
    <row r="87" spans="1:20">
      <c r="A87" s="64" t="s">
        <v>140</v>
      </c>
      <c r="B87" s="64" t="s">
        <v>102</v>
      </c>
      <c r="C87" s="64" t="s">
        <v>21</v>
      </c>
      <c r="D87" s="7" t="s">
        <v>84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4</v>
      </c>
      <c r="L87" s="62">
        <v>4</v>
      </c>
      <c r="M87" s="62">
        <v>1</v>
      </c>
      <c r="N87" s="62">
        <v>3</v>
      </c>
      <c r="O87" s="62">
        <v>0</v>
      </c>
      <c r="P87" s="62">
        <v>0</v>
      </c>
      <c r="Q87" s="62">
        <v>1</v>
      </c>
      <c r="R87" s="62">
        <v>4</v>
      </c>
      <c r="S87" s="62">
        <v>1</v>
      </c>
    </row>
    <row r="88" spans="1:20">
      <c r="A88" s="64" t="s">
        <v>140</v>
      </c>
      <c r="B88" s="64" t="s">
        <v>102</v>
      </c>
      <c r="C88" s="64" t="s">
        <v>21</v>
      </c>
      <c r="D88" s="7" t="s">
        <v>84</v>
      </c>
      <c r="E88" s="62">
        <v>0</v>
      </c>
      <c r="F88" s="62">
        <v>0</v>
      </c>
      <c r="G88" s="62">
        <v>1</v>
      </c>
      <c r="H88" s="62">
        <v>1</v>
      </c>
      <c r="I88" s="62">
        <v>0</v>
      </c>
      <c r="J88" s="62">
        <v>0</v>
      </c>
      <c r="K88" s="62">
        <v>4</v>
      </c>
      <c r="L88" s="62">
        <v>5</v>
      </c>
      <c r="M88" s="62">
        <v>1</v>
      </c>
      <c r="N88" s="62">
        <v>4</v>
      </c>
      <c r="O88" s="62">
        <v>4</v>
      </c>
      <c r="P88" s="62">
        <v>0</v>
      </c>
      <c r="Q88" s="62">
        <v>1</v>
      </c>
      <c r="R88" s="62">
        <v>5</v>
      </c>
      <c r="S88" s="62">
        <v>2</v>
      </c>
    </row>
    <row r="89" spans="1:20">
      <c r="A89" s="64" t="s">
        <v>140</v>
      </c>
      <c r="B89" s="64" t="s">
        <v>102</v>
      </c>
      <c r="C89" s="64" t="s">
        <v>21</v>
      </c>
      <c r="D89" s="7" t="s">
        <v>84</v>
      </c>
      <c r="E89" s="62">
        <v>1</v>
      </c>
      <c r="F89" s="62">
        <v>3</v>
      </c>
      <c r="G89" s="62">
        <v>1</v>
      </c>
      <c r="H89" s="62">
        <v>0</v>
      </c>
      <c r="I89" s="62">
        <v>0</v>
      </c>
      <c r="J89" s="62">
        <v>0</v>
      </c>
      <c r="K89" s="62">
        <v>4</v>
      </c>
      <c r="L89" s="62">
        <v>4</v>
      </c>
      <c r="M89" s="62">
        <v>2</v>
      </c>
      <c r="N89" s="62">
        <v>4</v>
      </c>
      <c r="O89" s="62">
        <v>3</v>
      </c>
      <c r="P89" s="62">
        <v>0</v>
      </c>
      <c r="Q89" s="62">
        <v>1</v>
      </c>
      <c r="R89" s="62">
        <v>0</v>
      </c>
      <c r="S89" s="62">
        <v>2</v>
      </c>
    </row>
    <row r="90" spans="1:20">
      <c r="A90" s="64" t="s">
        <v>140</v>
      </c>
      <c r="B90" s="64" t="s">
        <v>16</v>
      </c>
      <c r="C90" s="64" t="s">
        <v>21</v>
      </c>
      <c r="D90" s="7" t="s">
        <v>84</v>
      </c>
      <c r="E90" s="62">
        <v>3</v>
      </c>
      <c r="F90" s="62">
        <v>0</v>
      </c>
      <c r="G90" s="62">
        <v>1</v>
      </c>
      <c r="H90" s="62">
        <v>0</v>
      </c>
      <c r="I90" s="62">
        <v>0</v>
      </c>
      <c r="J90" s="62">
        <v>0</v>
      </c>
      <c r="K90" s="62">
        <v>4</v>
      </c>
      <c r="L90" s="62">
        <v>5</v>
      </c>
      <c r="M90" s="62">
        <v>0</v>
      </c>
      <c r="N90" s="62">
        <v>4</v>
      </c>
      <c r="O90" s="62">
        <v>3</v>
      </c>
      <c r="P90" s="62">
        <v>4</v>
      </c>
      <c r="Q90" s="62">
        <v>1</v>
      </c>
      <c r="R90" s="62">
        <v>5</v>
      </c>
      <c r="S90" s="62">
        <v>2</v>
      </c>
    </row>
    <row r="91" spans="1:20">
      <c r="A91" s="64" t="s">
        <v>140</v>
      </c>
      <c r="B91" s="64" t="s">
        <v>102</v>
      </c>
      <c r="C91" s="64" t="s">
        <v>21</v>
      </c>
      <c r="D91" s="7" t="s">
        <v>84</v>
      </c>
      <c r="E91" s="62">
        <v>0</v>
      </c>
      <c r="F91" s="62">
        <v>0</v>
      </c>
      <c r="G91" s="62">
        <v>0</v>
      </c>
      <c r="H91" s="62">
        <v>2</v>
      </c>
      <c r="I91" s="62">
        <v>0</v>
      </c>
      <c r="J91" s="62">
        <v>0</v>
      </c>
      <c r="K91" s="62">
        <v>4</v>
      </c>
      <c r="L91" s="62">
        <v>4</v>
      </c>
      <c r="M91" s="62">
        <v>2</v>
      </c>
      <c r="N91" s="62">
        <v>4</v>
      </c>
      <c r="O91" s="62">
        <v>0</v>
      </c>
      <c r="P91" s="62">
        <v>4</v>
      </c>
      <c r="Q91" s="62">
        <v>1</v>
      </c>
      <c r="R91" s="62">
        <v>4</v>
      </c>
      <c r="S91" s="62">
        <v>0</v>
      </c>
    </row>
    <row r="92" spans="1:20">
      <c r="A92" s="64" t="s">
        <v>141</v>
      </c>
      <c r="B92" s="64" t="s">
        <v>102</v>
      </c>
      <c r="C92" s="64" t="s">
        <v>22</v>
      </c>
      <c r="D92" s="7" t="s">
        <v>84</v>
      </c>
      <c r="E92" s="62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2</v>
      </c>
      <c r="L92" s="62">
        <v>1</v>
      </c>
      <c r="M92" s="62">
        <v>0</v>
      </c>
      <c r="N92" s="62">
        <v>1</v>
      </c>
      <c r="O92" s="62">
        <v>0</v>
      </c>
      <c r="P92" s="62">
        <v>0</v>
      </c>
      <c r="Q92" s="62">
        <v>0</v>
      </c>
      <c r="R92" s="62">
        <v>0</v>
      </c>
      <c r="S92" s="62">
        <v>0</v>
      </c>
    </row>
    <row r="93" spans="1:20">
      <c r="A93" s="64" t="s">
        <v>141</v>
      </c>
      <c r="B93" s="64" t="s">
        <v>102</v>
      </c>
      <c r="C93" s="64" t="s">
        <v>22</v>
      </c>
      <c r="D93" s="7" t="s">
        <v>84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2</v>
      </c>
      <c r="L93" s="62">
        <v>1</v>
      </c>
      <c r="M93" s="62">
        <v>0</v>
      </c>
      <c r="N93" s="62">
        <v>0</v>
      </c>
      <c r="O93" s="62">
        <v>1</v>
      </c>
      <c r="P93" s="62">
        <v>0</v>
      </c>
      <c r="Q93" s="62">
        <v>0</v>
      </c>
      <c r="R93" s="62">
        <v>1</v>
      </c>
      <c r="S93" s="62">
        <v>0</v>
      </c>
    </row>
    <row r="94" spans="1:20">
      <c r="A94" s="64" t="s">
        <v>141</v>
      </c>
      <c r="B94" s="64" t="s">
        <v>102</v>
      </c>
      <c r="C94" s="64" t="s">
        <v>22</v>
      </c>
      <c r="D94" s="7" t="s">
        <v>84</v>
      </c>
      <c r="E94" s="62">
        <v>1</v>
      </c>
      <c r="F94" s="62">
        <v>0</v>
      </c>
      <c r="G94" s="62">
        <v>1</v>
      </c>
      <c r="H94" s="62">
        <v>0</v>
      </c>
      <c r="I94" s="62">
        <v>0</v>
      </c>
      <c r="J94" s="62">
        <v>0</v>
      </c>
      <c r="K94" s="62">
        <v>2</v>
      </c>
      <c r="L94" s="62">
        <v>1</v>
      </c>
      <c r="M94" s="62">
        <v>0</v>
      </c>
      <c r="N94" s="62">
        <v>3</v>
      </c>
      <c r="O94" s="62">
        <v>1</v>
      </c>
      <c r="P94" s="62">
        <v>1</v>
      </c>
      <c r="Q94" s="62">
        <v>0</v>
      </c>
      <c r="R94" s="62">
        <v>0</v>
      </c>
      <c r="S94" s="62">
        <v>1</v>
      </c>
    </row>
    <row r="95" spans="1:20">
      <c r="A95" s="64" t="s">
        <v>141</v>
      </c>
      <c r="B95" s="64" t="s">
        <v>16</v>
      </c>
      <c r="C95" s="64" t="s">
        <v>22</v>
      </c>
      <c r="D95" s="7" t="s">
        <v>84</v>
      </c>
      <c r="E95" s="62">
        <v>2</v>
      </c>
      <c r="F95" s="62">
        <v>0</v>
      </c>
      <c r="G95" s="62">
        <v>0</v>
      </c>
      <c r="H95" s="62">
        <v>0</v>
      </c>
      <c r="I95" s="62">
        <v>0</v>
      </c>
      <c r="J95" s="62">
        <v>0</v>
      </c>
      <c r="K95" s="62">
        <v>2</v>
      </c>
      <c r="L95" s="62">
        <v>2</v>
      </c>
      <c r="M95" s="62">
        <v>0</v>
      </c>
      <c r="N95" s="62">
        <v>1</v>
      </c>
      <c r="O95" s="62">
        <v>2</v>
      </c>
      <c r="P95" s="62">
        <v>2</v>
      </c>
      <c r="Q95" s="62">
        <v>1</v>
      </c>
      <c r="R95" s="62">
        <v>2</v>
      </c>
      <c r="S95" s="62">
        <v>1</v>
      </c>
    </row>
    <row r="96" spans="1:20">
      <c r="A96" s="64" t="s">
        <v>141</v>
      </c>
      <c r="B96" s="64" t="s">
        <v>102</v>
      </c>
      <c r="C96" s="64" t="s">
        <v>22</v>
      </c>
      <c r="D96" s="7" t="s">
        <v>84</v>
      </c>
      <c r="E96" s="62">
        <v>2</v>
      </c>
      <c r="F96" s="62">
        <v>0</v>
      </c>
      <c r="G96" s="62">
        <v>0</v>
      </c>
      <c r="H96" s="62">
        <v>1</v>
      </c>
      <c r="I96" s="62">
        <v>0</v>
      </c>
      <c r="J96" s="62">
        <v>0</v>
      </c>
      <c r="K96" s="62">
        <v>2</v>
      </c>
      <c r="L96" s="62">
        <v>2</v>
      </c>
      <c r="M96" s="62">
        <v>0</v>
      </c>
      <c r="N96" s="62">
        <v>0</v>
      </c>
      <c r="O96" s="62">
        <v>1</v>
      </c>
      <c r="P96" s="62">
        <v>0</v>
      </c>
      <c r="Q96" s="62">
        <v>1</v>
      </c>
      <c r="R96" s="62">
        <v>1</v>
      </c>
      <c r="S96" s="62">
        <v>0</v>
      </c>
    </row>
    <row r="97" spans="1:19">
      <c r="I97" s="84"/>
      <c r="J97" s="84"/>
    </row>
    <row r="98" spans="1:19">
      <c r="A98" s="89" t="s">
        <v>219</v>
      </c>
    </row>
    <row r="99" spans="1:19">
      <c r="A99" s="64" t="s">
        <v>172</v>
      </c>
      <c r="B99" s="64" t="s">
        <v>16</v>
      </c>
      <c r="C99" s="64" t="s">
        <v>20</v>
      </c>
      <c r="D99" s="7" t="s">
        <v>86</v>
      </c>
      <c r="E99" s="62">
        <v>5</v>
      </c>
      <c r="F99" s="62">
        <v>5</v>
      </c>
      <c r="G99" s="62">
        <v>5</v>
      </c>
      <c r="H99" s="62">
        <v>5</v>
      </c>
      <c r="I99" s="62">
        <v>0</v>
      </c>
      <c r="J99" s="62">
        <v>5</v>
      </c>
      <c r="K99" s="62">
        <v>5</v>
      </c>
      <c r="L99" s="62">
        <v>5</v>
      </c>
      <c r="M99" s="62">
        <v>5</v>
      </c>
      <c r="N99" s="62">
        <v>5</v>
      </c>
      <c r="O99" s="62">
        <v>5</v>
      </c>
      <c r="P99" s="62">
        <v>5</v>
      </c>
      <c r="Q99" s="62">
        <v>5</v>
      </c>
      <c r="R99" s="62">
        <v>5</v>
      </c>
      <c r="S99" s="62">
        <v>5</v>
      </c>
    </row>
    <row r="100" spans="1:19">
      <c r="A100" s="64" t="s">
        <v>172</v>
      </c>
      <c r="B100" s="64" t="s">
        <v>18</v>
      </c>
      <c r="C100" s="64" t="s">
        <v>20</v>
      </c>
      <c r="D100" s="7" t="s">
        <v>86</v>
      </c>
      <c r="E100" s="62">
        <v>5</v>
      </c>
      <c r="F100" s="62">
        <v>2</v>
      </c>
      <c r="G100" s="62">
        <v>1</v>
      </c>
      <c r="H100" s="62">
        <v>2</v>
      </c>
      <c r="I100" s="62">
        <v>0</v>
      </c>
      <c r="J100" s="62">
        <v>1</v>
      </c>
      <c r="K100" s="62">
        <v>5</v>
      </c>
      <c r="L100" s="62">
        <v>0</v>
      </c>
      <c r="M100" s="62">
        <v>3</v>
      </c>
      <c r="N100" s="62">
        <v>0</v>
      </c>
      <c r="O100" s="62">
        <v>0</v>
      </c>
      <c r="P100" s="62">
        <v>1</v>
      </c>
      <c r="Q100" s="62">
        <v>0</v>
      </c>
      <c r="R100" s="62">
        <v>5</v>
      </c>
      <c r="S100" s="62">
        <v>0</v>
      </c>
    </row>
    <row r="101" spans="1:19">
      <c r="A101" s="64" t="s">
        <v>172</v>
      </c>
      <c r="B101" s="64" t="s">
        <v>18</v>
      </c>
      <c r="C101" s="64" t="s">
        <v>20</v>
      </c>
      <c r="D101" s="7" t="s">
        <v>86</v>
      </c>
      <c r="E101" s="62">
        <v>5</v>
      </c>
      <c r="F101" s="62">
        <v>2</v>
      </c>
      <c r="G101" s="62">
        <v>5</v>
      </c>
      <c r="H101" s="62">
        <v>3</v>
      </c>
      <c r="I101" s="62">
        <v>0</v>
      </c>
      <c r="J101" s="62">
        <v>5</v>
      </c>
      <c r="K101" s="62">
        <v>5</v>
      </c>
      <c r="L101" s="62">
        <v>0</v>
      </c>
      <c r="M101" s="62">
        <v>0</v>
      </c>
      <c r="N101" s="62">
        <v>5</v>
      </c>
      <c r="O101" s="62">
        <v>5</v>
      </c>
      <c r="P101" s="62">
        <v>5</v>
      </c>
      <c r="Q101" s="62">
        <v>2</v>
      </c>
      <c r="R101" s="62">
        <v>4</v>
      </c>
      <c r="S101" s="62">
        <v>0</v>
      </c>
    </row>
    <row r="102" spans="1:19">
      <c r="A102" s="64" t="s">
        <v>172</v>
      </c>
      <c r="B102" s="64" t="s">
        <v>102</v>
      </c>
      <c r="C102" s="64" t="s">
        <v>20</v>
      </c>
      <c r="D102" s="7" t="s">
        <v>86</v>
      </c>
      <c r="E102" s="62">
        <v>5</v>
      </c>
      <c r="F102" s="62">
        <v>0</v>
      </c>
      <c r="G102" s="62">
        <v>5</v>
      </c>
      <c r="H102" s="62">
        <v>2</v>
      </c>
      <c r="I102" s="62">
        <v>0</v>
      </c>
      <c r="J102" s="62">
        <v>5</v>
      </c>
      <c r="K102" s="62">
        <v>5</v>
      </c>
      <c r="L102" s="62">
        <v>5</v>
      </c>
      <c r="M102" s="62">
        <v>0</v>
      </c>
      <c r="N102" s="62">
        <v>5</v>
      </c>
      <c r="O102" s="62">
        <v>5</v>
      </c>
      <c r="P102" s="62">
        <v>3</v>
      </c>
      <c r="Q102" s="62">
        <v>5</v>
      </c>
      <c r="R102" s="62">
        <v>0</v>
      </c>
      <c r="S102" s="62">
        <v>5</v>
      </c>
    </row>
    <row r="103" spans="1:19">
      <c r="A103" s="64" t="s">
        <v>172</v>
      </c>
      <c r="B103" s="64" t="s">
        <v>102</v>
      </c>
      <c r="C103" s="64" t="s">
        <v>20</v>
      </c>
      <c r="D103" s="7" t="s">
        <v>86</v>
      </c>
      <c r="E103" s="62">
        <v>5</v>
      </c>
      <c r="F103" s="62">
        <v>5</v>
      </c>
      <c r="G103" s="62">
        <v>4</v>
      </c>
      <c r="H103" s="62">
        <v>2</v>
      </c>
      <c r="I103" s="62">
        <v>0</v>
      </c>
      <c r="J103" s="62">
        <v>0</v>
      </c>
      <c r="K103" s="62">
        <v>5</v>
      </c>
      <c r="L103" s="62">
        <v>2</v>
      </c>
      <c r="M103" s="62">
        <v>0</v>
      </c>
      <c r="N103" s="62">
        <v>5</v>
      </c>
      <c r="O103" s="62">
        <v>5</v>
      </c>
      <c r="P103" s="62">
        <v>5</v>
      </c>
      <c r="Q103" s="62">
        <v>5</v>
      </c>
      <c r="R103" s="62">
        <v>5</v>
      </c>
      <c r="S103" s="62">
        <v>2</v>
      </c>
    </row>
    <row r="104" spans="1:19">
      <c r="A104" s="64" t="s">
        <v>173</v>
      </c>
      <c r="B104" s="64" t="s">
        <v>16</v>
      </c>
      <c r="C104" s="64" t="s">
        <v>21</v>
      </c>
      <c r="D104" s="7" t="s">
        <v>86</v>
      </c>
      <c r="E104" s="62">
        <v>4</v>
      </c>
      <c r="F104" s="62">
        <v>0</v>
      </c>
      <c r="G104" s="62">
        <v>2</v>
      </c>
      <c r="H104" s="62">
        <v>0</v>
      </c>
      <c r="I104" s="62">
        <v>0</v>
      </c>
      <c r="J104" s="62">
        <v>4</v>
      </c>
      <c r="K104" s="62">
        <v>5</v>
      </c>
      <c r="L104" s="62">
        <v>5</v>
      </c>
      <c r="M104" s="62">
        <v>0</v>
      </c>
      <c r="N104" s="62">
        <v>5</v>
      </c>
      <c r="O104" s="62">
        <v>5</v>
      </c>
      <c r="P104" s="62">
        <v>5</v>
      </c>
      <c r="Q104" s="62">
        <v>3</v>
      </c>
      <c r="R104" s="62">
        <v>5</v>
      </c>
      <c r="S104" s="62">
        <v>3</v>
      </c>
    </row>
    <row r="105" spans="1:19">
      <c r="A105" s="64" t="s">
        <v>173</v>
      </c>
      <c r="B105" s="64" t="s">
        <v>18</v>
      </c>
      <c r="C105" s="64" t="s">
        <v>21</v>
      </c>
      <c r="D105" s="7" t="s">
        <v>86</v>
      </c>
      <c r="E105" s="62">
        <v>2</v>
      </c>
      <c r="F105" s="62">
        <v>2</v>
      </c>
      <c r="G105" s="62">
        <v>0</v>
      </c>
      <c r="H105" s="62">
        <v>0</v>
      </c>
      <c r="I105" s="62">
        <v>0</v>
      </c>
      <c r="J105" s="62">
        <v>1</v>
      </c>
      <c r="K105" s="62">
        <v>5</v>
      </c>
      <c r="L105" s="62">
        <v>0</v>
      </c>
      <c r="M105" s="62">
        <v>0</v>
      </c>
      <c r="N105" s="62">
        <v>0</v>
      </c>
      <c r="O105" s="62">
        <v>0</v>
      </c>
      <c r="P105" s="62">
        <v>0</v>
      </c>
      <c r="Q105" s="62">
        <v>0</v>
      </c>
      <c r="R105" s="62">
        <v>5</v>
      </c>
      <c r="S105" s="62">
        <v>0</v>
      </c>
    </row>
    <row r="106" spans="1:19">
      <c r="A106" s="64" t="s">
        <v>173</v>
      </c>
      <c r="B106" s="64" t="s">
        <v>18</v>
      </c>
      <c r="C106" s="64" t="s">
        <v>21</v>
      </c>
      <c r="D106" s="7" t="s">
        <v>86</v>
      </c>
      <c r="E106" s="62">
        <v>5</v>
      </c>
      <c r="F106" s="62">
        <v>2</v>
      </c>
      <c r="G106" s="62">
        <v>1</v>
      </c>
      <c r="H106" s="62">
        <v>0</v>
      </c>
      <c r="I106" s="62">
        <v>0</v>
      </c>
      <c r="J106" s="62">
        <v>3</v>
      </c>
      <c r="K106" s="62">
        <v>5</v>
      </c>
      <c r="L106" s="62">
        <v>0</v>
      </c>
      <c r="M106" s="62">
        <v>0</v>
      </c>
      <c r="N106" s="62">
        <v>5</v>
      </c>
      <c r="O106" s="62">
        <v>4</v>
      </c>
      <c r="P106" s="62">
        <v>5</v>
      </c>
      <c r="Q106" s="62">
        <v>0</v>
      </c>
      <c r="R106" s="62">
        <v>3</v>
      </c>
      <c r="S106" s="62">
        <v>0</v>
      </c>
    </row>
    <row r="107" spans="1:19">
      <c r="A107" s="64" t="s">
        <v>173</v>
      </c>
      <c r="B107" s="64" t="s">
        <v>102</v>
      </c>
      <c r="C107" s="64" t="s">
        <v>21</v>
      </c>
      <c r="D107" s="7" t="s">
        <v>86</v>
      </c>
      <c r="E107" s="62">
        <v>2</v>
      </c>
      <c r="F107" s="62">
        <v>0</v>
      </c>
      <c r="G107" s="62">
        <v>3</v>
      </c>
      <c r="H107" s="62">
        <v>0</v>
      </c>
      <c r="I107" s="62">
        <v>0</v>
      </c>
      <c r="J107" s="62">
        <v>3</v>
      </c>
      <c r="K107" s="62">
        <v>5</v>
      </c>
      <c r="L107" s="62">
        <v>5</v>
      </c>
      <c r="M107" s="62">
        <v>1</v>
      </c>
      <c r="N107" s="62">
        <v>5</v>
      </c>
      <c r="O107" s="62">
        <v>0</v>
      </c>
      <c r="P107" s="62">
        <v>3</v>
      </c>
      <c r="Q107" s="62">
        <v>2</v>
      </c>
      <c r="R107" s="62">
        <v>0</v>
      </c>
      <c r="S107" s="62">
        <v>2</v>
      </c>
    </row>
    <row r="108" spans="1:19">
      <c r="A108" s="64" t="s">
        <v>173</v>
      </c>
      <c r="B108" s="64" t="s">
        <v>102</v>
      </c>
      <c r="C108" s="64" t="s">
        <v>21</v>
      </c>
      <c r="D108" s="7" t="s">
        <v>86</v>
      </c>
      <c r="E108" s="62">
        <v>3</v>
      </c>
      <c r="F108" s="62">
        <v>4</v>
      </c>
      <c r="G108" s="62">
        <v>1</v>
      </c>
      <c r="H108" s="62">
        <v>0</v>
      </c>
      <c r="I108" s="62">
        <v>0</v>
      </c>
      <c r="J108" s="62">
        <v>0</v>
      </c>
      <c r="K108" s="62">
        <v>5</v>
      </c>
      <c r="L108" s="62">
        <v>2</v>
      </c>
      <c r="M108" s="62">
        <v>0</v>
      </c>
      <c r="N108" s="62">
        <v>5</v>
      </c>
      <c r="O108" s="62">
        <v>0</v>
      </c>
      <c r="P108" s="62">
        <v>5</v>
      </c>
      <c r="Q108" s="62">
        <v>1</v>
      </c>
      <c r="R108" s="62">
        <v>5</v>
      </c>
      <c r="S108" s="62">
        <v>1</v>
      </c>
    </row>
    <row r="109" spans="1:19">
      <c r="A109" s="64" t="s">
        <v>174</v>
      </c>
      <c r="B109" s="64" t="s">
        <v>16</v>
      </c>
      <c r="C109" s="64" t="s">
        <v>22</v>
      </c>
      <c r="D109" s="7" t="s">
        <v>86</v>
      </c>
      <c r="E109" s="62">
        <v>1</v>
      </c>
      <c r="F109" s="62">
        <v>0</v>
      </c>
      <c r="G109" s="62">
        <v>1</v>
      </c>
      <c r="H109" s="62">
        <v>0</v>
      </c>
      <c r="I109" s="62">
        <v>0</v>
      </c>
      <c r="J109" s="62">
        <v>1</v>
      </c>
      <c r="K109" s="62">
        <v>1</v>
      </c>
      <c r="L109" s="62">
        <v>1</v>
      </c>
      <c r="M109" s="62">
        <v>0</v>
      </c>
      <c r="N109" s="62">
        <v>0</v>
      </c>
      <c r="O109" s="62">
        <v>0</v>
      </c>
      <c r="P109" s="62">
        <v>2</v>
      </c>
      <c r="Q109" s="62">
        <v>0</v>
      </c>
      <c r="R109" s="62">
        <v>2</v>
      </c>
      <c r="S109" s="62">
        <v>0</v>
      </c>
    </row>
    <row r="110" spans="1:19">
      <c r="A110" s="64" t="s">
        <v>174</v>
      </c>
      <c r="B110" s="64" t="s">
        <v>18</v>
      </c>
      <c r="C110" s="64" t="s">
        <v>22</v>
      </c>
      <c r="D110" s="7" t="s">
        <v>86</v>
      </c>
      <c r="E110" s="62">
        <v>1</v>
      </c>
      <c r="F110" s="62">
        <v>0</v>
      </c>
      <c r="G110" s="62">
        <v>0</v>
      </c>
      <c r="H110" s="62">
        <v>0</v>
      </c>
      <c r="I110" s="62">
        <v>0</v>
      </c>
      <c r="J110" s="62">
        <v>0</v>
      </c>
      <c r="K110" s="62">
        <v>1</v>
      </c>
      <c r="L110" s="62">
        <v>0</v>
      </c>
      <c r="M110" s="62">
        <v>1</v>
      </c>
      <c r="N110" s="62">
        <v>0</v>
      </c>
      <c r="O110" s="62">
        <v>0</v>
      </c>
      <c r="P110" s="62">
        <v>0</v>
      </c>
      <c r="Q110" s="62">
        <v>0</v>
      </c>
      <c r="R110" s="62">
        <v>0</v>
      </c>
      <c r="S110" s="62">
        <v>0</v>
      </c>
    </row>
    <row r="111" spans="1:19">
      <c r="A111" s="64" t="s">
        <v>174</v>
      </c>
      <c r="B111" s="64" t="s">
        <v>18</v>
      </c>
      <c r="C111" s="64" t="s">
        <v>22</v>
      </c>
      <c r="D111" s="7" t="s">
        <v>86</v>
      </c>
      <c r="E111" s="62">
        <v>3</v>
      </c>
      <c r="F111" s="62">
        <v>0</v>
      </c>
      <c r="G111" s="62">
        <v>0</v>
      </c>
      <c r="H111" s="62">
        <v>0</v>
      </c>
      <c r="I111" s="62">
        <v>0</v>
      </c>
      <c r="J111" s="62">
        <v>1</v>
      </c>
      <c r="K111" s="62">
        <v>1</v>
      </c>
      <c r="L111" s="62">
        <v>0</v>
      </c>
      <c r="M111" s="62">
        <v>0</v>
      </c>
      <c r="N111" s="62">
        <v>2</v>
      </c>
      <c r="O111" s="62">
        <v>0</v>
      </c>
      <c r="P111" s="62">
        <v>2</v>
      </c>
      <c r="Q111" s="62">
        <v>0</v>
      </c>
      <c r="R111" s="62">
        <v>0</v>
      </c>
      <c r="S111" s="62">
        <v>0</v>
      </c>
    </row>
    <row r="112" spans="1:19">
      <c r="A112" s="64" t="s">
        <v>174</v>
      </c>
      <c r="B112" s="64" t="s">
        <v>102</v>
      </c>
      <c r="C112" s="64" t="s">
        <v>22</v>
      </c>
      <c r="D112" s="7" t="s">
        <v>86</v>
      </c>
      <c r="E112" s="62">
        <v>0</v>
      </c>
      <c r="F112" s="62">
        <v>0</v>
      </c>
      <c r="G112" s="62">
        <v>0</v>
      </c>
      <c r="H112" s="62">
        <v>0</v>
      </c>
      <c r="I112" s="62">
        <v>0</v>
      </c>
      <c r="J112" s="62">
        <v>0</v>
      </c>
      <c r="K112" s="62">
        <v>1</v>
      </c>
      <c r="L112" s="62">
        <v>1</v>
      </c>
      <c r="M112" s="62">
        <v>0</v>
      </c>
      <c r="N112" s="62">
        <v>0</v>
      </c>
      <c r="O112" s="62">
        <v>0</v>
      </c>
      <c r="P112" s="62">
        <v>0</v>
      </c>
      <c r="Q112" s="62">
        <v>0</v>
      </c>
      <c r="R112" s="62">
        <v>0</v>
      </c>
      <c r="S112" s="62">
        <v>0</v>
      </c>
    </row>
    <row r="113" spans="1:20">
      <c r="A113" s="64" t="s">
        <v>174</v>
      </c>
      <c r="B113" s="64" t="s">
        <v>102</v>
      </c>
      <c r="C113" s="64" t="s">
        <v>22</v>
      </c>
      <c r="D113" s="7" t="s">
        <v>86</v>
      </c>
      <c r="E113" s="62">
        <v>1</v>
      </c>
      <c r="F113" s="62">
        <v>0</v>
      </c>
      <c r="G113" s="62">
        <v>0</v>
      </c>
      <c r="H113" s="62">
        <v>1</v>
      </c>
      <c r="I113" s="62">
        <v>0</v>
      </c>
      <c r="J113" s="62">
        <v>0</v>
      </c>
      <c r="K113" s="62">
        <v>1</v>
      </c>
      <c r="L113" s="62">
        <v>0</v>
      </c>
      <c r="M113" s="62">
        <v>0</v>
      </c>
      <c r="N113" s="62">
        <v>3</v>
      </c>
      <c r="O113" s="62">
        <v>0</v>
      </c>
      <c r="P113" s="62">
        <v>1</v>
      </c>
      <c r="Q113" s="62">
        <v>0</v>
      </c>
      <c r="R113" s="62">
        <v>1</v>
      </c>
      <c r="S113" s="62">
        <v>0</v>
      </c>
    </row>
    <row r="115" spans="1:20">
      <c r="A115" s="91" t="s">
        <v>216</v>
      </c>
      <c r="B115" s="87"/>
      <c r="C115" s="87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92"/>
      <c r="T115" s="7"/>
    </row>
    <row r="116" spans="1:20">
      <c r="A116" s="87" t="s">
        <v>175</v>
      </c>
      <c r="B116" s="87" t="s">
        <v>16</v>
      </c>
      <c r="C116" s="64" t="s">
        <v>20</v>
      </c>
      <c r="D116" s="86" t="s">
        <v>64</v>
      </c>
      <c r="E116" s="92">
        <v>0</v>
      </c>
      <c r="F116" s="92">
        <v>5</v>
      </c>
      <c r="G116" s="92">
        <v>3</v>
      </c>
      <c r="H116" s="92">
        <v>2</v>
      </c>
      <c r="I116" s="92">
        <v>0</v>
      </c>
      <c r="J116" s="92">
        <v>5</v>
      </c>
      <c r="K116" s="92">
        <v>5</v>
      </c>
      <c r="L116" s="92">
        <v>3</v>
      </c>
      <c r="M116" s="92">
        <v>5</v>
      </c>
      <c r="N116" s="92">
        <v>0</v>
      </c>
      <c r="O116" s="92">
        <v>5</v>
      </c>
      <c r="P116" s="92">
        <v>5</v>
      </c>
      <c r="Q116" s="92">
        <v>5</v>
      </c>
      <c r="R116" s="92">
        <v>5</v>
      </c>
      <c r="S116" s="92">
        <v>5</v>
      </c>
    </row>
    <row r="117" spans="1:20">
      <c r="A117" s="87" t="s">
        <v>175</v>
      </c>
      <c r="B117" s="87" t="s">
        <v>18</v>
      </c>
      <c r="C117" s="64" t="s">
        <v>20</v>
      </c>
      <c r="D117" s="86" t="s">
        <v>64</v>
      </c>
      <c r="E117" s="92">
        <v>0</v>
      </c>
      <c r="F117" s="92">
        <v>5</v>
      </c>
      <c r="G117" s="92">
        <v>4</v>
      </c>
      <c r="H117" s="92">
        <v>0</v>
      </c>
      <c r="I117" s="92">
        <v>0</v>
      </c>
      <c r="J117" s="92">
        <v>4</v>
      </c>
      <c r="K117" s="92">
        <v>5</v>
      </c>
      <c r="L117" s="92">
        <v>3</v>
      </c>
      <c r="M117" s="92">
        <v>5</v>
      </c>
      <c r="N117" s="92">
        <v>0</v>
      </c>
      <c r="O117" s="92">
        <v>0</v>
      </c>
      <c r="P117" s="92">
        <v>5</v>
      </c>
      <c r="Q117" s="92">
        <v>5</v>
      </c>
      <c r="R117" s="92">
        <v>5</v>
      </c>
      <c r="S117" s="92">
        <v>5</v>
      </c>
    </row>
    <row r="118" spans="1:20">
      <c r="A118" s="87" t="s">
        <v>175</v>
      </c>
      <c r="B118" s="87" t="s">
        <v>18</v>
      </c>
      <c r="C118" s="64" t="s">
        <v>20</v>
      </c>
      <c r="D118" s="86" t="s">
        <v>64</v>
      </c>
      <c r="E118" s="92">
        <v>0</v>
      </c>
      <c r="F118" s="92">
        <v>5</v>
      </c>
      <c r="G118" s="92">
        <v>5</v>
      </c>
      <c r="H118" s="92">
        <v>0</v>
      </c>
      <c r="I118" s="92">
        <v>0</v>
      </c>
      <c r="J118" s="92">
        <v>4</v>
      </c>
      <c r="K118" s="92">
        <v>5</v>
      </c>
      <c r="L118" s="92">
        <v>3</v>
      </c>
      <c r="M118" s="92">
        <v>4</v>
      </c>
      <c r="N118" s="92">
        <v>0</v>
      </c>
      <c r="O118" s="92">
        <v>0</v>
      </c>
      <c r="P118" s="92">
        <v>0</v>
      </c>
      <c r="Q118" s="92">
        <v>5</v>
      </c>
      <c r="R118" s="92">
        <v>5</v>
      </c>
      <c r="S118" s="92">
        <v>5</v>
      </c>
    </row>
    <row r="119" spans="1:20">
      <c r="A119" s="87" t="s">
        <v>175</v>
      </c>
      <c r="B119" s="87" t="s">
        <v>18</v>
      </c>
      <c r="C119" s="64" t="s">
        <v>20</v>
      </c>
      <c r="D119" s="86" t="s">
        <v>64</v>
      </c>
      <c r="E119" s="92">
        <v>0</v>
      </c>
      <c r="F119" s="92">
        <v>5</v>
      </c>
      <c r="G119" s="92">
        <v>3</v>
      </c>
      <c r="H119" s="92">
        <v>0</v>
      </c>
      <c r="I119" s="92">
        <v>0</v>
      </c>
      <c r="J119" s="92">
        <v>5</v>
      </c>
      <c r="K119" s="92">
        <v>5</v>
      </c>
      <c r="L119" s="92">
        <v>3</v>
      </c>
      <c r="M119" s="92">
        <v>4</v>
      </c>
      <c r="N119" s="92">
        <v>0</v>
      </c>
      <c r="O119" s="92">
        <v>3</v>
      </c>
      <c r="P119" s="92">
        <v>0</v>
      </c>
      <c r="Q119" s="92">
        <v>5</v>
      </c>
      <c r="R119" s="92">
        <v>4</v>
      </c>
      <c r="S119" s="92">
        <v>4</v>
      </c>
    </row>
    <row r="120" spans="1:20">
      <c r="A120" s="87" t="s">
        <v>175</v>
      </c>
      <c r="B120" s="87" t="s">
        <v>18</v>
      </c>
      <c r="C120" s="64" t="s">
        <v>20</v>
      </c>
      <c r="D120" s="86" t="s">
        <v>64</v>
      </c>
      <c r="E120" s="92">
        <v>0</v>
      </c>
      <c r="F120" s="92">
        <v>5</v>
      </c>
      <c r="G120" s="92">
        <v>3</v>
      </c>
      <c r="H120" s="92">
        <v>0</v>
      </c>
      <c r="I120" s="92">
        <v>0</v>
      </c>
      <c r="J120" s="92">
        <v>5</v>
      </c>
      <c r="K120" s="92">
        <v>5</v>
      </c>
      <c r="L120" s="92">
        <v>1</v>
      </c>
      <c r="M120" s="92">
        <v>4</v>
      </c>
      <c r="N120" s="92">
        <v>0</v>
      </c>
      <c r="O120" s="92">
        <v>1</v>
      </c>
      <c r="P120" s="92">
        <v>1</v>
      </c>
      <c r="Q120" s="92">
        <v>5</v>
      </c>
      <c r="R120" s="92">
        <v>4</v>
      </c>
      <c r="S120" s="92">
        <v>5</v>
      </c>
    </row>
    <row r="121" spans="1:20">
      <c r="A121" s="87" t="s">
        <v>176</v>
      </c>
      <c r="B121" s="87" t="s">
        <v>16</v>
      </c>
      <c r="C121" s="64" t="s">
        <v>21</v>
      </c>
      <c r="D121" s="86" t="s">
        <v>64</v>
      </c>
      <c r="E121" s="92">
        <v>0</v>
      </c>
      <c r="F121" s="92">
        <v>4</v>
      </c>
      <c r="G121" s="92">
        <v>2</v>
      </c>
      <c r="H121" s="92">
        <v>1</v>
      </c>
      <c r="I121" s="92">
        <v>0</v>
      </c>
      <c r="J121" s="92">
        <v>3</v>
      </c>
      <c r="K121" s="92">
        <v>4</v>
      </c>
      <c r="L121" s="92">
        <v>3</v>
      </c>
      <c r="M121" s="92">
        <v>5</v>
      </c>
      <c r="N121" s="92">
        <v>0</v>
      </c>
      <c r="O121" s="92">
        <v>2</v>
      </c>
      <c r="P121" s="92">
        <v>4</v>
      </c>
      <c r="Q121" s="92">
        <v>0</v>
      </c>
      <c r="R121" s="92">
        <v>4</v>
      </c>
      <c r="S121" s="92">
        <v>2</v>
      </c>
    </row>
    <row r="122" spans="1:20">
      <c r="A122" s="87" t="s">
        <v>176</v>
      </c>
      <c r="B122" s="87" t="s">
        <v>18</v>
      </c>
      <c r="C122" s="64" t="s">
        <v>21</v>
      </c>
      <c r="D122" s="86" t="s">
        <v>64</v>
      </c>
      <c r="E122" s="92">
        <v>0</v>
      </c>
      <c r="F122" s="92">
        <v>4</v>
      </c>
      <c r="G122" s="92">
        <v>2</v>
      </c>
      <c r="H122" s="92">
        <v>0</v>
      </c>
      <c r="I122" s="92">
        <v>0</v>
      </c>
      <c r="J122" s="92">
        <v>3</v>
      </c>
      <c r="K122" s="92">
        <v>4</v>
      </c>
      <c r="L122" s="92">
        <v>3</v>
      </c>
      <c r="M122" s="92">
        <v>5</v>
      </c>
      <c r="N122" s="92">
        <v>0</v>
      </c>
      <c r="O122" s="92">
        <v>2</v>
      </c>
      <c r="P122" s="92">
        <v>4</v>
      </c>
      <c r="Q122" s="92">
        <v>2</v>
      </c>
      <c r="R122" s="92">
        <v>4</v>
      </c>
      <c r="S122" s="92">
        <v>1</v>
      </c>
    </row>
    <row r="123" spans="1:20">
      <c r="A123" s="87" t="s">
        <v>176</v>
      </c>
      <c r="B123" s="87" t="s">
        <v>18</v>
      </c>
      <c r="C123" s="64" t="s">
        <v>21</v>
      </c>
      <c r="D123" s="86" t="s">
        <v>64</v>
      </c>
      <c r="E123" s="92">
        <v>0</v>
      </c>
      <c r="F123" s="92">
        <v>4</v>
      </c>
      <c r="G123" s="92">
        <v>2</v>
      </c>
      <c r="H123" s="92">
        <v>0</v>
      </c>
      <c r="I123" s="92">
        <v>0</v>
      </c>
      <c r="J123" s="92">
        <v>3</v>
      </c>
      <c r="K123" s="92">
        <v>5</v>
      </c>
      <c r="L123" s="92">
        <v>3</v>
      </c>
      <c r="M123" s="92">
        <v>4</v>
      </c>
      <c r="N123" s="92">
        <v>0</v>
      </c>
      <c r="O123" s="92">
        <v>2</v>
      </c>
      <c r="P123" s="92">
        <v>0</v>
      </c>
      <c r="Q123" s="92">
        <v>0</v>
      </c>
      <c r="R123" s="92">
        <v>4</v>
      </c>
      <c r="S123" s="92">
        <v>2</v>
      </c>
    </row>
    <row r="124" spans="1:20">
      <c r="A124" s="87" t="s">
        <v>176</v>
      </c>
      <c r="B124" s="87" t="s">
        <v>18</v>
      </c>
      <c r="C124" s="64" t="s">
        <v>21</v>
      </c>
      <c r="D124" s="86" t="s">
        <v>64</v>
      </c>
      <c r="E124" s="92">
        <v>0</v>
      </c>
      <c r="F124" s="92">
        <v>4</v>
      </c>
      <c r="G124" s="92">
        <v>2</v>
      </c>
      <c r="H124" s="92">
        <v>0</v>
      </c>
      <c r="I124" s="92">
        <v>0</v>
      </c>
      <c r="J124" s="92">
        <v>3</v>
      </c>
      <c r="K124" s="92">
        <v>4</v>
      </c>
      <c r="L124" s="92">
        <v>1</v>
      </c>
      <c r="M124" s="92">
        <v>4</v>
      </c>
      <c r="N124" s="92">
        <v>0</v>
      </c>
      <c r="O124" s="92">
        <v>2</v>
      </c>
      <c r="P124" s="92">
        <v>0</v>
      </c>
      <c r="Q124" s="92">
        <v>2</v>
      </c>
      <c r="R124" s="92">
        <v>4</v>
      </c>
      <c r="S124" s="92">
        <v>0</v>
      </c>
    </row>
    <row r="125" spans="1:20">
      <c r="A125" s="87" t="s">
        <v>176</v>
      </c>
      <c r="B125" s="87" t="s">
        <v>18</v>
      </c>
      <c r="C125" s="64" t="s">
        <v>21</v>
      </c>
      <c r="D125" s="86" t="s">
        <v>64</v>
      </c>
      <c r="E125" s="92">
        <v>0</v>
      </c>
      <c r="F125" s="92">
        <v>4</v>
      </c>
      <c r="G125" s="92">
        <v>2</v>
      </c>
      <c r="H125" s="92">
        <v>0</v>
      </c>
      <c r="I125" s="92">
        <v>0</v>
      </c>
      <c r="J125" s="92">
        <v>3</v>
      </c>
      <c r="K125" s="92">
        <v>4</v>
      </c>
      <c r="L125" s="92">
        <v>1</v>
      </c>
      <c r="M125" s="92">
        <v>4</v>
      </c>
      <c r="N125" s="92">
        <v>0</v>
      </c>
      <c r="O125" s="92">
        <v>2</v>
      </c>
      <c r="P125" s="92">
        <v>0</v>
      </c>
      <c r="Q125" s="92">
        <v>2</v>
      </c>
      <c r="R125" s="92">
        <v>4</v>
      </c>
      <c r="S125" s="92">
        <v>2</v>
      </c>
    </row>
    <row r="126" spans="1:20">
      <c r="A126" s="87" t="s">
        <v>177</v>
      </c>
      <c r="B126" s="87" t="s">
        <v>16</v>
      </c>
      <c r="C126" s="64" t="s">
        <v>22</v>
      </c>
      <c r="D126" s="86" t="s">
        <v>64</v>
      </c>
      <c r="E126" s="92">
        <v>0</v>
      </c>
      <c r="F126" s="92">
        <v>1</v>
      </c>
      <c r="G126" s="92">
        <v>1</v>
      </c>
      <c r="H126" s="92">
        <v>2</v>
      </c>
      <c r="I126" s="92">
        <v>0</v>
      </c>
      <c r="J126" s="92">
        <v>2</v>
      </c>
      <c r="K126" s="92">
        <v>1</v>
      </c>
      <c r="L126" s="92">
        <v>4</v>
      </c>
      <c r="M126" s="92">
        <v>2</v>
      </c>
      <c r="N126" s="92">
        <v>0</v>
      </c>
      <c r="O126" s="92">
        <v>1</v>
      </c>
      <c r="P126" s="92">
        <v>2</v>
      </c>
      <c r="Q126" s="92">
        <v>0</v>
      </c>
      <c r="R126" s="92">
        <v>3</v>
      </c>
      <c r="S126" s="92">
        <v>1</v>
      </c>
    </row>
    <row r="127" spans="1:20">
      <c r="A127" s="87" t="s">
        <v>177</v>
      </c>
      <c r="B127" s="87" t="s">
        <v>18</v>
      </c>
      <c r="C127" s="64" t="s">
        <v>22</v>
      </c>
      <c r="D127" s="86" t="s">
        <v>64</v>
      </c>
      <c r="E127" s="92">
        <v>0</v>
      </c>
      <c r="F127" s="92">
        <v>2</v>
      </c>
      <c r="G127" s="92">
        <v>2</v>
      </c>
      <c r="H127" s="92">
        <v>0</v>
      </c>
      <c r="I127" s="92">
        <v>0</v>
      </c>
      <c r="J127" s="92">
        <v>2</v>
      </c>
      <c r="K127" s="92">
        <v>4</v>
      </c>
      <c r="L127" s="92">
        <v>2</v>
      </c>
      <c r="M127" s="92">
        <v>2</v>
      </c>
      <c r="N127" s="92">
        <v>0</v>
      </c>
      <c r="O127" s="92">
        <v>1</v>
      </c>
      <c r="P127" s="92">
        <v>3</v>
      </c>
      <c r="Q127" s="92">
        <v>2</v>
      </c>
      <c r="R127" s="92">
        <v>3</v>
      </c>
      <c r="S127" s="92">
        <v>1</v>
      </c>
    </row>
    <row r="128" spans="1:20">
      <c r="A128" s="87" t="s">
        <v>177</v>
      </c>
      <c r="B128" s="87" t="s">
        <v>18</v>
      </c>
      <c r="C128" s="64" t="s">
        <v>22</v>
      </c>
      <c r="D128" s="86" t="s">
        <v>64</v>
      </c>
      <c r="E128" s="92">
        <v>0</v>
      </c>
      <c r="F128" s="92">
        <v>0</v>
      </c>
      <c r="G128" s="92">
        <v>2</v>
      </c>
      <c r="H128" s="92">
        <v>0</v>
      </c>
      <c r="I128" s="92">
        <v>0</v>
      </c>
      <c r="J128" s="92">
        <v>2</v>
      </c>
      <c r="K128" s="92">
        <v>2</v>
      </c>
      <c r="L128" s="92">
        <v>4</v>
      </c>
      <c r="M128" s="92">
        <v>1</v>
      </c>
      <c r="N128" s="92">
        <v>0</v>
      </c>
      <c r="O128" s="92">
        <v>1</v>
      </c>
      <c r="P128" s="92">
        <v>0</v>
      </c>
      <c r="Q128" s="92">
        <v>0</v>
      </c>
      <c r="R128" s="92">
        <v>3</v>
      </c>
      <c r="S128" s="92">
        <v>0</v>
      </c>
    </row>
    <row r="129" spans="1:19">
      <c r="A129" s="87" t="s">
        <v>177</v>
      </c>
      <c r="B129" s="87" t="s">
        <v>18</v>
      </c>
      <c r="C129" s="64" t="s">
        <v>22</v>
      </c>
      <c r="D129" s="86" t="s">
        <v>64</v>
      </c>
      <c r="E129" s="92">
        <v>0</v>
      </c>
      <c r="F129" s="92">
        <v>1</v>
      </c>
      <c r="G129" s="92">
        <v>1</v>
      </c>
      <c r="H129" s="92">
        <v>0</v>
      </c>
      <c r="I129" s="92">
        <v>0</v>
      </c>
      <c r="J129" s="92">
        <v>2</v>
      </c>
      <c r="K129" s="92">
        <v>3</v>
      </c>
      <c r="L129" s="92">
        <v>4</v>
      </c>
      <c r="M129" s="92">
        <v>1</v>
      </c>
      <c r="N129" s="92">
        <v>0</v>
      </c>
      <c r="O129" s="92">
        <v>1</v>
      </c>
      <c r="P129" s="92">
        <v>0</v>
      </c>
      <c r="Q129" s="92">
        <v>1</v>
      </c>
      <c r="R129" s="92">
        <v>4</v>
      </c>
      <c r="S129" s="92">
        <v>0</v>
      </c>
    </row>
    <row r="130" spans="1:19">
      <c r="A130" s="87" t="s">
        <v>177</v>
      </c>
      <c r="B130" s="87" t="s">
        <v>18</v>
      </c>
      <c r="C130" s="64" t="s">
        <v>22</v>
      </c>
      <c r="D130" s="86" t="s">
        <v>64</v>
      </c>
      <c r="E130" s="92">
        <v>0</v>
      </c>
      <c r="F130" s="92">
        <v>2</v>
      </c>
      <c r="G130" s="92">
        <v>1</v>
      </c>
      <c r="H130" s="92">
        <v>0</v>
      </c>
      <c r="I130" s="92">
        <v>0</v>
      </c>
      <c r="J130" s="92">
        <v>2</v>
      </c>
      <c r="K130" s="92">
        <v>3</v>
      </c>
      <c r="L130" s="92">
        <v>4</v>
      </c>
      <c r="M130" s="92">
        <v>2</v>
      </c>
      <c r="N130" s="92">
        <v>0</v>
      </c>
      <c r="O130" s="92">
        <v>0</v>
      </c>
      <c r="P130" s="92">
        <v>1</v>
      </c>
      <c r="Q130" s="92">
        <v>2</v>
      </c>
      <c r="R130" s="92">
        <v>4</v>
      </c>
      <c r="S130" s="92">
        <v>2</v>
      </c>
    </row>
  </sheetData>
  <conditionalFormatting sqref="E1:S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47"/>
  <sheetViews>
    <sheetView showGridLines="0" tabSelected="1" topLeftCell="Q1" workbookViewId="0">
      <selection activeCell="T2" sqref="T2"/>
    </sheetView>
  </sheetViews>
  <sheetFormatPr baseColWidth="10" defaultColWidth="11" defaultRowHeight="16"/>
  <cols>
    <col min="1" max="1" width="11" customWidth="1"/>
    <col min="2" max="2" width="21.33203125" style="35" customWidth="1"/>
    <col min="3" max="3" width="11" style="4" customWidth="1"/>
    <col min="4" max="4" width="11" customWidth="1"/>
    <col min="5" max="19" width="6.1640625" style="4" customWidth="1"/>
    <col min="20" max="20" width="11" customWidth="1"/>
    <col min="21" max="21" width="13.1640625" style="42" bestFit="1" customWidth="1"/>
    <col min="22" max="36" width="6.1640625" style="156" customWidth="1"/>
    <col min="37" max="37" width="11" customWidth="1"/>
  </cols>
  <sheetData>
    <row r="1" spans="1:37" ht="17" thickBot="1"/>
    <row r="2" spans="1:37" ht="120" thickBot="1">
      <c r="A2" s="1" t="s">
        <v>17</v>
      </c>
      <c r="B2" s="2" t="s">
        <v>15</v>
      </c>
      <c r="C2" s="2" t="s">
        <v>187</v>
      </c>
      <c r="D2" s="2"/>
      <c r="E2" s="3" t="s">
        <v>104</v>
      </c>
      <c r="F2" s="3" t="s">
        <v>3</v>
      </c>
      <c r="G2" s="3" t="s">
        <v>138</v>
      </c>
      <c r="H2" s="3" t="s">
        <v>103</v>
      </c>
      <c r="I2" s="3" t="s">
        <v>117</v>
      </c>
      <c r="J2" s="3" t="s">
        <v>105</v>
      </c>
      <c r="K2" s="3" t="s">
        <v>4</v>
      </c>
      <c r="L2" s="3" t="s">
        <v>106</v>
      </c>
      <c r="M2" s="3" t="s">
        <v>107</v>
      </c>
      <c r="N2" s="3" t="s">
        <v>5</v>
      </c>
      <c r="O2" s="3" t="s">
        <v>108</v>
      </c>
      <c r="P2" s="3" t="s">
        <v>2</v>
      </c>
      <c r="Q2" s="3" t="s">
        <v>42</v>
      </c>
      <c r="R2" s="12" t="s">
        <v>1</v>
      </c>
      <c r="S2" s="3" t="s">
        <v>6</v>
      </c>
      <c r="U2" s="38" t="s">
        <v>187</v>
      </c>
      <c r="V2" s="13" t="s">
        <v>104</v>
      </c>
      <c r="W2" s="13" t="s">
        <v>3</v>
      </c>
      <c r="X2" s="13" t="s">
        <v>138</v>
      </c>
      <c r="Y2" s="13" t="s">
        <v>103</v>
      </c>
      <c r="Z2" s="13" t="s">
        <v>117</v>
      </c>
      <c r="AA2" s="13" t="s">
        <v>105</v>
      </c>
      <c r="AB2" s="13" t="s">
        <v>4</v>
      </c>
      <c r="AC2" s="13" t="s">
        <v>106</v>
      </c>
      <c r="AD2" s="13" t="s">
        <v>107</v>
      </c>
      <c r="AE2" s="13" t="s">
        <v>5</v>
      </c>
      <c r="AF2" s="13" t="s">
        <v>108</v>
      </c>
      <c r="AG2" s="13" t="s">
        <v>2</v>
      </c>
      <c r="AH2" s="13" t="s">
        <v>42</v>
      </c>
      <c r="AI2" s="14" t="s">
        <v>1</v>
      </c>
      <c r="AJ2" s="15" t="s">
        <v>6</v>
      </c>
    </row>
    <row r="3" spans="1:37" ht="17" thickTop="1">
      <c r="C3" s="4" t="s">
        <v>95</v>
      </c>
      <c r="E3" s="152">
        <f>Coverage!E20</f>
        <v>1.3666666666666665</v>
      </c>
      <c r="F3" s="152">
        <f>Coverage!F20</f>
        <v>1.7</v>
      </c>
      <c r="G3" s="152">
        <f>Coverage!G20</f>
        <v>1.375</v>
      </c>
      <c r="H3" s="152">
        <f>Coverage!H20</f>
        <v>1.1500000000000001</v>
      </c>
      <c r="I3" s="152">
        <f>Coverage!I20</f>
        <v>0.41666666666666669</v>
      </c>
      <c r="J3" s="152">
        <f>Coverage!J20</f>
        <v>0.66666666666666663</v>
      </c>
      <c r="K3" s="152">
        <f>Coverage!K20</f>
        <v>2.0833333333333335</v>
      </c>
      <c r="L3" s="152">
        <f>Coverage!L20</f>
        <v>1.8333333333333333</v>
      </c>
      <c r="M3" s="152">
        <f>Coverage!M20</f>
        <v>1.6916666666666667</v>
      </c>
      <c r="N3" s="153">
        <f>Coverage!N20</f>
        <v>1.7416666666666665</v>
      </c>
      <c r="O3" s="154">
        <f>Coverage!O20</f>
        <v>2.3666666666666667</v>
      </c>
      <c r="P3" s="152">
        <f>Coverage!P20</f>
        <v>1.8166666666666667</v>
      </c>
      <c r="Q3" s="152">
        <f>Coverage!Q20</f>
        <v>1.3666666666666665</v>
      </c>
      <c r="R3" s="152">
        <f>Coverage!R20</f>
        <v>2.3333333333333335</v>
      </c>
      <c r="S3" s="152">
        <f>Coverage!S20</f>
        <v>1.3333333333333333</v>
      </c>
      <c r="U3" s="36" t="s">
        <v>95</v>
      </c>
      <c r="V3" s="17">
        <f>IF(ISERR(E3),"---",E3)</f>
        <v>1.3666666666666665</v>
      </c>
      <c r="W3" s="17">
        <f t="shared" ref="W3:AJ10" si="0">IF(ISERR(F3),"---",F3)</f>
        <v>1.7</v>
      </c>
      <c r="X3" s="17">
        <f t="shared" si="0"/>
        <v>1.375</v>
      </c>
      <c r="Y3" s="17">
        <f t="shared" si="0"/>
        <v>1.1500000000000001</v>
      </c>
      <c r="Z3" s="17">
        <f t="shared" si="0"/>
        <v>0.41666666666666669</v>
      </c>
      <c r="AA3" s="17">
        <f t="shared" si="0"/>
        <v>0.66666666666666663</v>
      </c>
      <c r="AB3" s="17">
        <f t="shared" si="0"/>
        <v>2.0833333333333335</v>
      </c>
      <c r="AC3" s="17">
        <f t="shared" si="0"/>
        <v>1.8333333333333333</v>
      </c>
      <c r="AD3" s="17">
        <f t="shared" si="0"/>
        <v>1.6916666666666667</v>
      </c>
      <c r="AE3" s="17">
        <f t="shared" si="0"/>
        <v>1.7416666666666665</v>
      </c>
      <c r="AF3" s="33">
        <f t="shared" si="0"/>
        <v>2.3666666666666667</v>
      </c>
      <c r="AG3" s="17">
        <f t="shared" si="0"/>
        <v>1.8166666666666667</v>
      </c>
      <c r="AH3" s="17">
        <f t="shared" si="0"/>
        <v>1.3666666666666665</v>
      </c>
      <c r="AI3" s="17">
        <f t="shared" si="0"/>
        <v>2.3333333333333335</v>
      </c>
      <c r="AJ3" s="18">
        <f t="shared" si="0"/>
        <v>1.3333333333333333</v>
      </c>
      <c r="AK3">
        <v>5</v>
      </c>
    </row>
    <row r="4" spans="1:37">
      <c r="C4" s="4" t="s">
        <v>32</v>
      </c>
      <c r="E4" s="152">
        <f>Coverage!E21</f>
        <v>2.3363636363636364</v>
      </c>
      <c r="F4" s="152">
        <f>Coverage!F21</f>
        <v>1.9363636363636365</v>
      </c>
      <c r="G4" s="152">
        <f>Coverage!G21</f>
        <v>2.5181818181818181</v>
      </c>
      <c r="H4" s="152">
        <f>Coverage!H21</f>
        <v>0.2857142857142857</v>
      </c>
      <c r="I4" s="152">
        <f>Coverage!I21</f>
        <v>1.6181818181818182</v>
      </c>
      <c r="J4" s="152">
        <f>Coverage!J21</f>
        <v>0.72727272727272729</v>
      </c>
      <c r="K4" s="154">
        <f>Coverage!K21</f>
        <v>3.4454545454545453</v>
      </c>
      <c r="L4" s="152">
        <f>Coverage!L21</f>
        <v>2.7636363636363637</v>
      </c>
      <c r="M4" s="152">
        <f>Coverage!M21</f>
        <v>1.6454545454545455</v>
      </c>
      <c r="N4" s="152">
        <f>Coverage!N21</f>
        <v>2.790909090909091</v>
      </c>
      <c r="O4" s="152">
        <f>Coverage!O21</f>
        <v>2.7545454545454544</v>
      </c>
      <c r="P4" s="152">
        <f>Coverage!P21</f>
        <v>3.3818181818181823</v>
      </c>
      <c r="Q4" s="152">
        <f>Coverage!Q21</f>
        <v>2.2727272727272729</v>
      </c>
      <c r="R4" s="152">
        <f>Coverage!R21</f>
        <v>2.6545454545454543</v>
      </c>
      <c r="S4" s="152">
        <f>Coverage!S21</f>
        <v>2.125</v>
      </c>
      <c r="U4" s="36" t="s">
        <v>32</v>
      </c>
      <c r="V4" s="17">
        <f t="shared" ref="V4:V10" si="1">IF(ISERR(E4),"---",E4)</f>
        <v>2.3363636363636364</v>
      </c>
      <c r="W4" s="17">
        <f t="shared" si="0"/>
        <v>1.9363636363636365</v>
      </c>
      <c r="X4" s="17">
        <f t="shared" si="0"/>
        <v>2.5181818181818181</v>
      </c>
      <c r="Y4" s="17">
        <f t="shared" si="0"/>
        <v>0.2857142857142857</v>
      </c>
      <c r="Z4" s="17">
        <f t="shared" si="0"/>
        <v>1.6181818181818182</v>
      </c>
      <c r="AA4" s="17">
        <f t="shared" si="0"/>
        <v>0.72727272727272729</v>
      </c>
      <c r="AB4" s="33">
        <f t="shared" si="0"/>
        <v>3.4454545454545453</v>
      </c>
      <c r="AC4" s="17">
        <f t="shared" si="0"/>
        <v>2.7636363636363637</v>
      </c>
      <c r="AD4" s="17">
        <f t="shared" si="0"/>
        <v>1.6454545454545455</v>
      </c>
      <c r="AE4" s="17">
        <f t="shared" si="0"/>
        <v>2.790909090909091</v>
      </c>
      <c r="AF4" s="17">
        <f t="shared" si="0"/>
        <v>2.7545454545454544</v>
      </c>
      <c r="AG4" s="17">
        <f t="shared" si="0"/>
        <v>3.3818181818181823</v>
      </c>
      <c r="AH4" s="17">
        <f t="shared" si="0"/>
        <v>2.2727272727272729</v>
      </c>
      <c r="AI4" s="17">
        <f t="shared" si="0"/>
        <v>2.6545454545454543</v>
      </c>
      <c r="AJ4" s="18">
        <f t="shared" si="0"/>
        <v>2.125</v>
      </c>
      <c r="AK4">
        <v>0</v>
      </c>
    </row>
    <row r="5" spans="1:37">
      <c r="C5" s="4" t="s">
        <v>7</v>
      </c>
      <c r="E5" s="152">
        <f>Coverage!E22</f>
        <v>3.0500000000000003</v>
      </c>
      <c r="F5" s="152">
        <f>Coverage!F22</f>
        <v>3.5</v>
      </c>
      <c r="G5" s="152">
        <f>Coverage!G22</f>
        <v>2.9083333333333332</v>
      </c>
      <c r="H5" s="152">
        <f>Coverage!H22</f>
        <v>1.2249999999999999</v>
      </c>
      <c r="I5" s="152">
        <f>Coverage!I22</f>
        <v>1.2666666666666668</v>
      </c>
      <c r="J5" s="152">
        <f>Coverage!J22</f>
        <v>1.4916666666666669</v>
      </c>
      <c r="K5" s="152">
        <f>Coverage!K22</f>
        <v>3.3666666666666667</v>
      </c>
      <c r="L5" s="152">
        <f>Coverage!L22</f>
        <v>2.3416666666666668</v>
      </c>
      <c r="M5" s="152">
        <f>Coverage!M22</f>
        <v>1.4749999999999999</v>
      </c>
      <c r="N5" s="154">
        <f>Coverage!N22</f>
        <v>4.0249999999999995</v>
      </c>
      <c r="O5" s="153">
        <f>Coverage!O22</f>
        <v>3.1916666666666664</v>
      </c>
      <c r="P5" s="152">
        <f>Coverage!P22</f>
        <v>3.8000000000000007</v>
      </c>
      <c r="Q5" s="152">
        <f>Coverage!Q22</f>
        <v>3.2583333333333333</v>
      </c>
      <c r="R5" s="152">
        <f>Coverage!R22</f>
        <v>3.4833333333333329</v>
      </c>
      <c r="S5" s="152">
        <f>Coverage!S22</f>
        <v>1.5666666666666667</v>
      </c>
      <c r="U5" s="36" t="s">
        <v>7</v>
      </c>
      <c r="V5" s="17">
        <f t="shared" si="1"/>
        <v>3.0500000000000003</v>
      </c>
      <c r="W5" s="17">
        <f t="shared" si="0"/>
        <v>3.5</v>
      </c>
      <c r="X5" s="17">
        <f t="shared" si="0"/>
        <v>2.9083333333333332</v>
      </c>
      <c r="Y5" s="17">
        <f t="shared" si="0"/>
        <v>1.2249999999999999</v>
      </c>
      <c r="Z5" s="17">
        <f t="shared" si="0"/>
        <v>1.2666666666666668</v>
      </c>
      <c r="AA5" s="17">
        <f t="shared" si="0"/>
        <v>1.4916666666666669</v>
      </c>
      <c r="AB5" s="17">
        <f t="shared" si="0"/>
        <v>3.3666666666666667</v>
      </c>
      <c r="AC5" s="17">
        <f t="shared" si="0"/>
        <v>2.3416666666666668</v>
      </c>
      <c r="AD5" s="17">
        <f t="shared" si="0"/>
        <v>1.4749999999999999</v>
      </c>
      <c r="AE5" s="33">
        <f t="shared" si="0"/>
        <v>4.0249999999999995</v>
      </c>
      <c r="AF5" s="17">
        <f t="shared" si="0"/>
        <v>3.1916666666666664</v>
      </c>
      <c r="AG5" s="17">
        <f t="shared" si="0"/>
        <v>3.8000000000000007</v>
      </c>
      <c r="AH5" s="17">
        <f t="shared" si="0"/>
        <v>3.2583333333333333</v>
      </c>
      <c r="AI5" s="17">
        <f t="shared" si="0"/>
        <v>3.4833333333333329</v>
      </c>
      <c r="AJ5" s="18">
        <f t="shared" si="0"/>
        <v>1.5666666666666667</v>
      </c>
    </row>
    <row r="6" spans="1:37">
      <c r="C6" s="4" t="s">
        <v>44</v>
      </c>
      <c r="E6" s="152">
        <f>Coverage!E23</f>
        <v>2.25</v>
      </c>
      <c r="F6" s="152">
        <f>Coverage!F23</f>
        <v>2.3272727272727276</v>
      </c>
      <c r="G6" s="152">
        <f>Coverage!G23</f>
        <v>2.5636363636363635</v>
      </c>
      <c r="H6" s="152">
        <f>Coverage!H23</f>
        <v>0.63636363636363635</v>
      </c>
      <c r="I6" s="152">
        <f>Coverage!I23</f>
        <v>0.45454545454545453</v>
      </c>
      <c r="J6" s="152">
        <f>Coverage!J23</f>
        <v>0.90909090909090906</v>
      </c>
      <c r="K6" s="152">
        <f>Coverage!K23</f>
        <v>2.7818181818181817</v>
      </c>
      <c r="L6" s="152">
        <f>Coverage!L23</f>
        <v>2.2181818181818183</v>
      </c>
      <c r="M6" s="152">
        <f>Coverage!M23</f>
        <v>2.8181818181818183</v>
      </c>
      <c r="N6" s="152">
        <f>Coverage!N23</f>
        <v>3.0181818181818185</v>
      </c>
      <c r="O6" s="152">
        <f>Coverage!O23</f>
        <v>2.8545454545454545</v>
      </c>
      <c r="P6" s="152">
        <f>Coverage!P23</f>
        <v>2.9181818181818184</v>
      </c>
      <c r="Q6" s="152">
        <f>Coverage!Q23</f>
        <v>2.7454545454545456</v>
      </c>
      <c r="R6" s="154">
        <f>Coverage!R23</f>
        <v>3.5272727272727269</v>
      </c>
      <c r="S6" s="152">
        <f>Coverage!S23</f>
        <v>2.3818181818181818</v>
      </c>
      <c r="U6" s="36" t="s">
        <v>44</v>
      </c>
      <c r="V6" s="17">
        <f t="shared" si="1"/>
        <v>2.25</v>
      </c>
      <c r="W6" s="17">
        <f t="shared" si="0"/>
        <v>2.3272727272727276</v>
      </c>
      <c r="X6" s="17">
        <f t="shared" si="0"/>
        <v>2.5636363636363635</v>
      </c>
      <c r="Y6" s="17">
        <f t="shared" si="0"/>
        <v>0.63636363636363635</v>
      </c>
      <c r="Z6" s="17">
        <f t="shared" si="0"/>
        <v>0.45454545454545453</v>
      </c>
      <c r="AA6" s="17">
        <f t="shared" si="0"/>
        <v>0.90909090909090906</v>
      </c>
      <c r="AB6" s="17">
        <f t="shared" si="0"/>
        <v>2.7818181818181817</v>
      </c>
      <c r="AC6" s="17">
        <f t="shared" si="0"/>
        <v>2.2181818181818183</v>
      </c>
      <c r="AD6" s="17">
        <f t="shared" si="0"/>
        <v>2.8181818181818183</v>
      </c>
      <c r="AE6" s="17">
        <f t="shared" si="0"/>
        <v>3.0181818181818185</v>
      </c>
      <c r="AF6" s="17">
        <f t="shared" si="0"/>
        <v>2.8545454545454545</v>
      </c>
      <c r="AG6" s="17">
        <f t="shared" si="0"/>
        <v>2.9181818181818184</v>
      </c>
      <c r="AH6" s="17">
        <f t="shared" si="0"/>
        <v>2.7454545454545456</v>
      </c>
      <c r="AI6" s="33">
        <f t="shared" si="0"/>
        <v>3.5272727272727269</v>
      </c>
      <c r="AJ6" s="18">
        <f t="shared" si="0"/>
        <v>2.3818181818181818</v>
      </c>
    </row>
    <row r="7" spans="1:37">
      <c r="C7" s="4" t="s">
        <v>54</v>
      </c>
      <c r="E7" s="152" t="e">
        <f>Coverage!E24</f>
        <v>#DIV/0!</v>
      </c>
      <c r="F7" s="152">
        <f>Coverage!F24</f>
        <v>3.125</v>
      </c>
      <c r="G7" s="152">
        <f>Coverage!G24</f>
        <v>2.875</v>
      </c>
      <c r="H7" s="152">
        <f>Coverage!H24</f>
        <v>0.75</v>
      </c>
      <c r="I7" s="152">
        <f>Coverage!I24</f>
        <v>0.625</v>
      </c>
      <c r="J7" s="152">
        <f>Coverage!J24</f>
        <v>0</v>
      </c>
      <c r="K7" s="152">
        <f>Coverage!K24</f>
        <v>3.125</v>
      </c>
      <c r="L7" s="154">
        <f>Coverage!L24</f>
        <v>3.875</v>
      </c>
      <c r="M7" s="152">
        <f>Coverage!M24</f>
        <v>1.75</v>
      </c>
      <c r="N7" s="154">
        <f>Coverage!N24</f>
        <v>3.75</v>
      </c>
      <c r="O7" s="154">
        <f>Coverage!O24</f>
        <v>3.75</v>
      </c>
      <c r="P7" s="152">
        <f>Coverage!P24</f>
        <v>3.625</v>
      </c>
      <c r="Q7" s="152">
        <f>Coverage!Q24</f>
        <v>3.125</v>
      </c>
      <c r="R7" s="152">
        <f>Coverage!R24</f>
        <v>2.875</v>
      </c>
      <c r="S7" s="152">
        <f>Coverage!S24</f>
        <v>3.125</v>
      </c>
      <c r="U7" s="36" t="s">
        <v>54</v>
      </c>
      <c r="V7" s="17" t="str">
        <f t="shared" si="1"/>
        <v>---</v>
      </c>
      <c r="W7" s="17">
        <f t="shared" si="0"/>
        <v>3.125</v>
      </c>
      <c r="X7" s="17">
        <f t="shared" si="0"/>
        <v>2.875</v>
      </c>
      <c r="Y7" s="17">
        <f t="shared" si="0"/>
        <v>0.75</v>
      </c>
      <c r="Z7" s="17">
        <f t="shared" si="0"/>
        <v>0.625</v>
      </c>
      <c r="AA7" s="17">
        <f t="shared" si="0"/>
        <v>0</v>
      </c>
      <c r="AB7" s="17">
        <f t="shared" si="0"/>
        <v>3.125</v>
      </c>
      <c r="AC7" s="33">
        <f t="shared" si="0"/>
        <v>3.875</v>
      </c>
      <c r="AD7" s="17">
        <f t="shared" si="0"/>
        <v>1.75</v>
      </c>
      <c r="AE7" s="33">
        <f t="shared" si="0"/>
        <v>3.75</v>
      </c>
      <c r="AF7" s="33">
        <f t="shared" si="0"/>
        <v>3.75</v>
      </c>
      <c r="AG7" s="17">
        <f t="shared" si="0"/>
        <v>3.625</v>
      </c>
      <c r="AH7" s="17">
        <f t="shared" si="0"/>
        <v>3.125</v>
      </c>
      <c r="AI7" s="17">
        <f t="shared" si="0"/>
        <v>2.875</v>
      </c>
      <c r="AJ7" s="18">
        <f t="shared" si="0"/>
        <v>3.125</v>
      </c>
    </row>
    <row r="8" spans="1:37">
      <c r="C8" s="4" t="s">
        <v>84</v>
      </c>
      <c r="E8" s="152">
        <f>Coverage!E25</f>
        <v>1.5076923076923079</v>
      </c>
      <c r="F8" s="152">
        <f>Coverage!F25</f>
        <v>2.1230769230769231</v>
      </c>
      <c r="G8" s="152">
        <f>Coverage!G25</f>
        <v>1.7538461538461538</v>
      </c>
      <c r="H8" s="152">
        <f>Coverage!H25</f>
        <v>0.55384615384615388</v>
      </c>
      <c r="I8" s="152">
        <f>Coverage!I25</f>
        <v>0.38461538461538464</v>
      </c>
      <c r="J8" s="152">
        <f>Coverage!J25</f>
        <v>0.46153846153846156</v>
      </c>
      <c r="K8" s="152">
        <f>Coverage!K25</f>
        <v>2.2307692307692308</v>
      </c>
      <c r="L8" s="154">
        <f>Coverage!L25</f>
        <v>3.2923076923076922</v>
      </c>
      <c r="M8" s="152">
        <f>Coverage!M25</f>
        <v>1.7076923076923076</v>
      </c>
      <c r="N8" s="152">
        <f>Coverage!N25</f>
        <v>2.5384615384615383</v>
      </c>
      <c r="O8" s="152">
        <f>Coverage!O25</f>
        <v>2.5384615384615383</v>
      </c>
      <c r="P8" s="152">
        <f>Coverage!P25</f>
        <v>1.323076923076923</v>
      </c>
      <c r="Q8" s="152">
        <f>Coverage!Q25</f>
        <v>2.1384615384615384</v>
      </c>
      <c r="R8" s="152">
        <f>Coverage!R25</f>
        <v>2.8307692307692305</v>
      </c>
      <c r="S8" s="152">
        <f>Coverage!S25</f>
        <v>2.2000000000000002</v>
      </c>
      <c r="U8" s="36" t="s">
        <v>84</v>
      </c>
      <c r="V8" s="17">
        <f t="shared" si="1"/>
        <v>1.5076923076923079</v>
      </c>
      <c r="W8" s="17">
        <f t="shared" si="0"/>
        <v>2.1230769230769231</v>
      </c>
      <c r="X8" s="17">
        <f t="shared" si="0"/>
        <v>1.7538461538461538</v>
      </c>
      <c r="Y8" s="17">
        <f t="shared" si="0"/>
        <v>0.55384615384615388</v>
      </c>
      <c r="Z8" s="17">
        <f t="shared" si="0"/>
        <v>0.38461538461538464</v>
      </c>
      <c r="AA8" s="17">
        <f t="shared" si="0"/>
        <v>0.46153846153846156</v>
      </c>
      <c r="AB8" s="17">
        <f t="shared" si="0"/>
        <v>2.2307692307692308</v>
      </c>
      <c r="AC8" s="33">
        <f t="shared" si="0"/>
        <v>3.2923076923076922</v>
      </c>
      <c r="AD8" s="17">
        <f t="shared" si="0"/>
        <v>1.7076923076923076</v>
      </c>
      <c r="AE8" s="17">
        <f t="shared" si="0"/>
        <v>2.5384615384615383</v>
      </c>
      <c r="AF8" s="17">
        <f t="shared" si="0"/>
        <v>2.5384615384615383</v>
      </c>
      <c r="AG8" s="17">
        <f t="shared" si="0"/>
        <v>1.323076923076923</v>
      </c>
      <c r="AH8" s="17">
        <f t="shared" si="0"/>
        <v>2.1384615384615384</v>
      </c>
      <c r="AI8" s="17">
        <f t="shared" si="0"/>
        <v>2.8307692307692305</v>
      </c>
      <c r="AJ8" s="18">
        <f t="shared" si="0"/>
        <v>2.2000000000000002</v>
      </c>
    </row>
    <row r="9" spans="1:37">
      <c r="C9" s="4" t="s">
        <v>64</v>
      </c>
      <c r="E9" s="152">
        <f>Coverage!E26</f>
        <v>1.0833333333333333</v>
      </c>
      <c r="F9" s="152">
        <f>Coverage!F26</f>
        <v>2.1</v>
      </c>
      <c r="G9" s="152">
        <f>Coverage!G26</f>
        <v>1.8333333333333333</v>
      </c>
      <c r="H9" s="152">
        <f>Coverage!H26</f>
        <v>1.1666666666666667</v>
      </c>
      <c r="I9" s="152">
        <f>Coverage!I26</f>
        <v>0.41666666666666669</v>
      </c>
      <c r="J9" s="152">
        <f>Coverage!J26</f>
        <v>1.2166666666666666</v>
      </c>
      <c r="K9" s="152">
        <f>Coverage!K26</f>
        <v>2.15</v>
      </c>
      <c r="L9" s="153">
        <f>Coverage!L26</f>
        <v>2.2937499999999997</v>
      </c>
      <c r="M9" s="152">
        <f>Coverage!M26</f>
        <v>1.2833333333333334</v>
      </c>
      <c r="N9" s="152">
        <f>Coverage!N26</f>
        <v>1.5</v>
      </c>
      <c r="O9" s="152">
        <f>Coverage!O26</f>
        <v>1.7166666666666668</v>
      </c>
      <c r="P9" s="152">
        <f>Coverage!P26</f>
        <v>2.0104166666666665</v>
      </c>
      <c r="Q9" s="152">
        <f>Coverage!Q26</f>
        <v>1.8499999999999999</v>
      </c>
      <c r="R9" s="154">
        <f>Coverage!R26</f>
        <v>2.5833333333333335</v>
      </c>
      <c r="S9" s="152">
        <f>Coverage!S26</f>
        <v>1.5</v>
      </c>
      <c r="U9" s="36" t="s">
        <v>64</v>
      </c>
      <c r="V9" s="17">
        <f t="shared" si="1"/>
        <v>1.0833333333333333</v>
      </c>
      <c r="W9" s="17">
        <f t="shared" si="0"/>
        <v>2.1</v>
      </c>
      <c r="X9" s="17">
        <f t="shared" si="0"/>
        <v>1.8333333333333333</v>
      </c>
      <c r="Y9" s="17">
        <f t="shared" si="0"/>
        <v>1.1666666666666667</v>
      </c>
      <c r="Z9" s="17">
        <f t="shared" si="0"/>
        <v>0.41666666666666669</v>
      </c>
      <c r="AA9" s="17">
        <f t="shared" si="0"/>
        <v>1.2166666666666666</v>
      </c>
      <c r="AB9" s="17">
        <f t="shared" si="0"/>
        <v>2.15</v>
      </c>
      <c r="AC9" s="17">
        <f t="shared" si="0"/>
        <v>2.2937499999999997</v>
      </c>
      <c r="AD9" s="17">
        <f t="shared" si="0"/>
        <v>1.2833333333333334</v>
      </c>
      <c r="AE9" s="17">
        <f t="shared" si="0"/>
        <v>1.5</v>
      </c>
      <c r="AF9" s="17">
        <f t="shared" si="0"/>
        <v>1.7166666666666668</v>
      </c>
      <c r="AG9" s="17">
        <f t="shared" si="0"/>
        <v>2.0104166666666665</v>
      </c>
      <c r="AH9" s="17">
        <f t="shared" si="0"/>
        <v>1.8499999999999999</v>
      </c>
      <c r="AI9" s="33">
        <f t="shared" si="0"/>
        <v>2.5833333333333335</v>
      </c>
      <c r="AJ9" s="18">
        <f t="shared" si="0"/>
        <v>1.5</v>
      </c>
    </row>
    <row r="10" spans="1:37" ht="17" thickBot="1">
      <c r="C10" s="4" t="s">
        <v>86</v>
      </c>
      <c r="E10" s="152">
        <f>Coverage!E27</f>
        <v>2.127272727272727</v>
      </c>
      <c r="F10" s="152">
        <f>Coverage!F27</f>
        <v>1.8545454545454545</v>
      </c>
      <c r="G10" s="152">
        <f>Coverage!G27</f>
        <v>1.6454545454545455</v>
      </c>
      <c r="H10" s="152">
        <f>Coverage!H27</f>
        <v>0.27272727272727271</v>
      </c>
      <c r="I10" s="152">
        <f>Coverage!I27</f>
        <v>0.90909090909090906</v>
      </c>
      <c r="J10" s="152">
        <f>Coverage!J27</f>
        <v>1.2545454545454546</v>
      </c>
      <c r="K10" s="152">
        <f>Coverage!K27</f>
        <v>2.2727272727272729</v>
      </c>
      <c r="L10" s="152">
        <f>Coverage!L27</f>
        <v>2.0181818181818181</v>
      </c>
      <c r="M10" s="152">
        <f>Coverage!M27</f>
        <v>1.4090909090909092</v>
      </c>
      <c r="N10" s="152">
        <f>Coverage!N27</f>
        <v>2.0454545454545454</v>
      </c>
      <c r="O10" s="152">
        <f>Coverage!O27</f>
        <v>2.0727272727272728</v>
      </c>
      <c r="P10" s="152">
        <f>Coverage!P27</f>
        <v>2.2181818181818183</v>
      </c>
      <c r="Q10" s="152">
        <f>Coverage!Q27</f>
        <v>1.5545454545454547</v>
      </c>
      <c r="R10" s="154">
        <f>Coverage!R27</f>
        <v>3.2272727272727271</v>
      </c>
      <c r="S10" s="152">
        <f>Coverage!S27</f>
        <v>1.5090909090909093</v>
      </c>
      <c r="U10" s="37" t="s">
        <v>86</v>
      </c>
      <c r="V10" s="19">
        <f t="shared" si="1"/>
        <v>2.127272727272727</v>
      </c>
      <c r="W10" s="19">
        <f t="shared" si="0"/>
        <v>1.8545454545454545</v>
      </c>
      <c r="X10" s="19">
        <f t="shared" si="0"/>
        <v>1.6454545454545455</v>
      </c>
      <c r="Y10" s="19">
        <f t="shared" si="0"/>
        <v>0.27272727272727271</v>
      </c>
      <c r="Z10" s="19">
        <f t="shared" si="0"/>
        <v>0.90909090909090906</v>
      </c>
      <c r="AA10" s="19">
        <f t="shared" si="0"/>
        <v>1.2545454545454546</v>
      </c>
      <c r="AB10" s="19">
        <f t="shared" si="0"/>
        <v>2.2727272727272729</v>
      </c>
      <c r="AC10" s="19">
        <f t="shared" si="0"/>
        <v>2.0181818181818181</v>
      </c>
      <c r="AD10" s="19">
        <f t="shared" si="0"/>
        <v>1.4090909090909092</v>
      </c>
      <c r="AE10" s="19">
        <f t="shared" si="0"/>
        <v>2.0454545454545454</v>
      </c>
      <c r="AF10" s="19">
        <f t="shared" si="0"/>
        <v>2.0727272727272728</v>
      </c>
      <c r="AG10" s="19">
        <f t="shared" si="0"/>
        <v>2.2181818181818183</v>
      </c>
      <c r="AH10" s="19">
        <f t="shared" si="0"/>
        <v>1.5545454545454547</v>
      </c>
      <c r="AI10" s="34">
        <f t="shared" si="0"/>
        <v>3.2272727272727271</v>
      </c>
      <c r="AJ10" s="20">
        <f t="shared" si="0"/>
        <v>1.5090909090909093</v>
      </c>
    </row>
    <row r="11" spans="1:37" ht="17" thickBot="1"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5"/>
      <c r="S11" s="152"/>
      <c r="U11" s="43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8"/>
      <c r="AJ11" s="157"/>
    </row>
    <row r="12" spans="1:37" ht="119">
      <c r="U12" s="38" t="s">
        <v>15</v>
      </c>
      <c r="V12" s="13" t="s">
        <v>104</v>
      </c>
      <c r="W12" s="13" t="s">
        <v>3</v>
      </c>
      <c r="X12" s="13" t="s">
        <v>138</v>
      </c>
      <c r="Y12" s="13" t="s">
        <v>103</v>
      </c>
      <c r="Z12" s="13" t="s">
        <v>117</v>
      </c>
      <c r="AA12" s="13" t="s">
        <v>105</v>
      </c>
      <c r="AB12" s="13" t="s">
        <v>4</v>
      </c>
      <c r="AC12" s="13" t="s">
        <v>106</v>
      </c>
      <c r="AD12" s="13" t="s">
        <v>107</v>
      </c>
      <c r="AE12" s="13" t="s">
        <v>5</v>
      </c>
      <c r="AF12" s="13" t="s">
        <v>108</v>
      </c>
      <c r="AG12" s="13" t="s">
        <v>2</v>
      </c>
      <c r="AH12" s="13" t="s">
        <v>42</v>
      </c>
      <c r="AI12" s="14" t="s">
        <v>1</v>
      </c>
      <c r="AJ12" s="15" t="s">
        <v>6</v>
      </c>
    </row>
    <row r="13" spans="1:37">
      <c r="B13" s="35" t="s">
        <v>20</v>
      </c>
      <c r="E13" s="152">
        <f>Coverage!E57</f>
        <v>2.0680555555555555</v>
      </c>
      <c r="F13" s="152">
        <f>Coverage!F57</f>
        <v>2.6861111111111113</v>
      </c>
      <c r="G13" s="152">
        <f>Coverage!G57</f>
        <v>2.8285714285714287</v>
      </c>
      <c r="H13" s="152">
        <f>Coverage!H57</f>
        <v>1.1409226190476189</v>
      </c>
      <c r="I13" s="152">
        <f>Coverage!I57</f>
        <v>0.82202380952380949</v>
      </c>
      <c r="J13" s="152">
        <f>Coverage!J57</f>
        <v>0.96904761904761905</v>
      </c>
      <c r="K13" s="152">
        <f>Coverage!K57</f>
        <v>2.882738095238095</v>
      </c>
      <c r="L13" s="152">
        <f>Coverage!L57</f>
        <v>2.6410714285714287</v>
      </c>
      <c r="M13" s="152">
        <f>Coverage!M57</f>
        <v>2.6</v>
      </c>
      <c r="N13" s="152">
        <f>Coverage!N57</f>
        <v>2.7482142857142855</v>
      </c>
      <c r="O13" s="152">
        <f>Coverage!O57</f>
        <v>3.1130952380952377</v>
      </c>
      <c r="P13" s="152">
        <f>Coverage!P57</f>
        <v>2.8095238095238098</v>
      </c>
      <c r="Q13" s="152">
        <f>Coverage!Q57</f>
        <v>3.0642857142857145</v>
      </c>
      <c r="R13" s="152">
        <f>Coverage!R57</f>
        <v>3.1678571428571427</v>
      </c>
      <c r="S13" s="152">
        <f>Coverage!S57</f>
        <v>2.6</v>
      </c>
      <c r="U13" s="36" t="s">
        <v>20</v>
      </c>
      <c r="V13" s="17">
        <f>E13</f>
        <v>2.0680555555555555</v>
      </c>
      <c r="W13" s="17">
        <f t="shared" ref="W13:AJ15" si="2">F13</f>
        <v>2.6861111111111113</v>
      </c>
      <c r="X13" s="17">
        <f t="shared" si="2"/>
        <v>2.8285714285714287</v>
      </c>
      <c r="Y13" s="17">
        <f t="shared" si="2"/>
        <v>1.1409226190476189</v>
      </c>
      <c r="Z13" s="17">
        <f t="shared" si="2"/>
        <v>0.82202380952380949</v>
      </c>
      <c r="AA13" s="17">
        <f t="shared" si="2"/>
        <v>0.96904761904761905</v>
      </c>
      <c r="AB13" s="17">
        <f t="shared" si="2"/>
        <v>2.882738095238095</v>
      </c>
      <c r="AC13" s="17">
        <f t="shared" si="2"/>
        <v>2.6410714285714287</v>
      </c>
      <c r="AD13" s="17">
        <f t="shared" si="2"/>
        <v>2.6</v>
      </c>
      <c r="AE13" s="17">
        <f t="shared" si="2"/>
        <v>2.7482142857142855</v>
      </c>
      <c r="AF13" s="17">
        <f t="shared" si="2"/>
        <v>3.1130952380952377</v>
      </c>
      <c r="AG13" s="17">
        <f t="shared" si="2"/>
        <v>2.8095238095238098</v>
      </c>
      <c r="AH13" s="17">
        <f t="shared" si="2"/>
        <v>3.0642857142857145</v>
      </c>
      <c r="AI13" s="33">
        <f t="shared" si="2"/>
        <v>3.1678571428571427</v>
      </c>
      <c r="AJ13" s="17">
        <f t="shared" si="2"/>
        <v>2.6</v>
      </c>
      <c r="AK13">
        <v>5</v>
      </c>
    </row>
    <row r="14" spans="1:37">
      <c r="B14" s="35" t="s">
        <v>21</v>
      </c>
      <c r="E14" s="152">
        <f>Coverage!E58</f>
        <v>1.7916666666666667</v>
      </c>
      <c r="F14" s="152">
        <f>Coverage!F58</f>
        <v>2.3041666666666667</v>
      </c>
      <c r="G14" s="152">
        <f>Coverage!G58</f>
        <v>1.8901041666666665</v>
      </c>
      <c r="H14" s="152">
        <f>Coverage!H58</f>
        <v>0.69270833333333337</v>
      </c>
      <c r="I14" s="152">
        <f>Coverage!I58</f>
        <v>0.61614583333333328</v>
      </c>
      <c r="J14" s="152">
        <f>Coverage!J58</f>
        <v>0.80572916666666661</v>
      </c>
      <c r="K14" s="152">
        <f>Coverage!K58</f>
        <v>2.2468749999999997</v>
      </c>
      <c r="L14" s="152">
        <f>Coverage!L58</f>
        <v>2.6515625000000003</v>
      </c>
      <c r="M14" s="152">
        <f>Coverage!M58</f>
        <v>1.2458333333333333</v>
      </c>
      <c r="N14" s="152">
        <f>Coverage!N58</f>
        <v>2.5062500000000001</v>
      </c>
      <c r="O14" s="152">
        <f>Coverage!O58</f>
        <v>2.5375000000000001</v>
      </c>
      <c r="P14" s="152">
        <f>Coverage!P58</f>
        <v>2.4989583333333334</v>
      </c>
      <c r="Q14" s="152">
        <f>Coverage!Q58</f>
        <v>2.1343749999999999</v>
      </c>
      <c r="R14" s="152">
        <f>Coverage!R58</f>
        <v>2.7255208333333329</v>
      </c>
      <c r="S14" s="152">
        <f>Coverage!S58</f>
        <v>1.6125</v>
      </c>
      <c r="U14" s="36" t="s">
        <v>21</v>
      </c>
      <c r="V14" s="17">
        <f t="shared" ref="V14:V15" si="3">E14</f>
        <v>1.7916666666666667</v>
      </c>
      <c r="W14" s="17">
        <f t="shared" si="2"/>
        <v>2.3041666666666667</v>
      </c>
      <c r="X14" s="17">
        <f t="shared" si="2"/>
        <v>1.8901041666666665</v>
      </c>
      <c r="Y14" s="17">
        <f t="shared" si="2"/>
        <v>0.69270833333333337</v>
      </c>
      <c r="Z14" s="17">
        <f t="shared" si="2"/>
        <v>0.61614583333333328</v>
      </c>
      <c r="AA14" s="17">
        <f t="shared" si="2"/>
        <v>0.80572916666666661</v>
      </c>
      <c r="AB14" s="17">
        <f t="shared" si="2"/>
        <v>2.2468749999999997</v>
      </c>
      <c r="AC14" s="17">
        <f t="shared" si="2"/>
        <v>2.6515625000000003</v>
      </c>
      <c r="AD14" s="17">
        <f t="shared" si="2"/>
        <v>1.2458333333333333</v>
      </c>
      <c r="AE14" s="17">
        <f t="shared" si="2"/>
        <v>2.5062500000000001</v>
      </c>
      <c r="AF14" s="17">
        <f t="shared" si="2"/>
        <v>2.5375000000000001</v>
      </c>
      <c r="AG14" s="17">
        <f t="shared" si="2"/>
        <v>2.4989583333333334</v>
      </c>
      <c r="AH14" s="17">
        <f t="shared" si="2"/>
        <v>2.1343749999999999</v>
      </c>
      <c r="AI14" s="33">
        <f t="shared" si="2"/>
        <v>2.7255208333333329</v>
      </c>
      <c r="AJ14" s="17">
        <f t="shared" si="2"/>
        <v>1.6125</v>
      </c>
      <c r="AK14">
        <v>0</v>
      </c>
    </row>
    <row r="15" spans="1:37">
      <c r="B15" s="35" t="s">
        <v>22</v>
      </c>
      <c r="E15" s="152">
        <f>Coverage!E59</f>
        <v>1.3047619047619048</v>
      </c>
      <c r="F15" s="152">
        <f>Coverage!F59</f>
        <v>1.1763888888888889</v>
      </c>
      <c r="G15" s="152">
        <f>Coverage!G59</f>
        <v>1.0395833333333333</v>
      </c>
      <c r="H15" s="152">
        <f>Coverage!H59</f>
        <v>0.37968750000000001</v>
      </c>
      <c r="I15" s="152">
        <f>Coverage!I59</f>
        <v>0.54218749999999993</v>
      </c>
      <c r="J15" s="152">
        <f>Coverage!J59</f>
        <v>0.68385416666666676</v>
      </c>
      <c r="K15" s="152">
        <f>Coverage!K59</f>
        <v>1.3723958333333333</v>
      </c>
      <c r="L15" s="152">
        <f>Coverage!L59</f>
        <v>1.7473958333333333</v>
      </c>
      <c r="M15" s="152">
        <f>Coverage!M59</f>
        <v>0.80833333333333324</v>
      </c>
      <c r="N15" s="152">
        <f>Coverage!N59</f>
        <v>1.5427083333333333</v>
      </c>
      <c r="O15" s="152">
        <f>Coverage!O59</f>
        <v>1.2505208333333333</v>
      </c>
      <c r="P15" s="152">
        <f>Coverage!P59</f>
        <v>1.5052083333333333</v>
      </c>
      <c r="Q15" s="152">
        <f>Coverage!Q59</f>
        <v>1.1442708333333333</v>
      </c>
      <c r="R15" s="152">
        <f>Coverage!R59</f>
        <v>1.6255208333333335</v>
      </c>
      <c r="S15" s="152">
        <f>Coverage!S59</f>
        <v>0.86249999999999993</v>
      </c>
      <c r="U15" s="36" t="s">
        <v>22</v>
      </c>
      <c r="V15" s="17">
        <f t="shared" si="3"/>
        <v>1.3047619047619048</v>
      </c>
      <c r="W15" s="17">
        <f t="shared" si="2"/>
        <v>1.1763888888888889</v>
      </c>
      <c r="X15" s="17">
        <f t="shared" si="2"/>
        <v>1.0395833333333333</v>
      </c>
      <c r="Y15" s="17">
        <f t="shared" si="2"/>
        <v>0.37968750000000001</v>
      </c>
      <c r="Z15" s="17">
        <f t="shared" si="2"/>
        <v>0.54218749999999993</v>
      </c>
      <c r="AA15" s="17">
        <f t="shared" si="2"/>
        <v>0.68385416666666676</v>
      </c>
      <c r="AB15" s="17">
        <f t="shared" si="2"/>
        <v>1.3723958333333333</v>
      </c>
      <c r="AC15" s="33">
        <f t="shared" si="2"/>
        <v>1.7473958333333333</v>
      </c>
      <c r="AD15" s="17">
        <f t="shared" si="2"/>
        <v>0.80833333333333324</v>
      </c>
      <c r="AE15" s="17">
        <f t="shared" si="2"/>
        <v>1.5427083333333333</v>
      </c>
      <c r="AF15" s="17">
        <f t="shared" si="2"/>
        <v>1.2505208333333333</v>
      </c>
      <c r="AG15" s="17">
        <f t="shared" si="2"/>
        <v>1.5052083333333333</v>
      </c>
      <c r="AH15" s="17">
        <f t="shared" si="2"/>
        <v>1.1442708333333333</v>
      </c>
      <c r="AI15" s="17">
        <f t="shared" si="2"/>
        <v>1.6255208333333335</v>
      </c>
      <c r="AJ15" s="17">
        <f t="shared" si="2"/>
        <v>0.86249999999999993</v>
      </c>
    </row>
    <row r="16" spans="1:37" ht="17" thickBot="1"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U16" s="37" t="s">
        <v>112</v>
      </c>
      <c r="V16" s="34">
        <f>AVERAGE(E17,E17,E17,E17,E17,E17,E17,E17,E18:E20)</f>
        <v>1.0909090909090908</v>
      </c>
      <c r="W16" s="19">
        <f>AVERAGE(F17,F17,F17,F17,F17,F17,F17,F17,F18:F20)</f>
        <v>0</v>
      </c>
      <c r="X16" s="19">
        <f>AVERAGE(G17,G17,G17,G17,G17,G17,G17,G17,G18:G20)</f>
        <v>0.11428571428571425</v>
      </c>
      <c r="Y16" s="19">
        <f>AVERAGE(H17,H17,H17,H17,H17,H17,H17,H17,H18:H20)</f>
        <v>0</v>
      </c>
      <c r="Z16" s="19">
        <f>AVERAGE(J17,J17,J17,J17,J17,J17,J17,J17,J18:J20)</f>
        <v>0.20779220779220775</v>
      </c>
      <c r="AA16" s="19">
        <f>AVERAGE(K17,K17,K17,K17,K17,K17,K17,K17,K18:K20)</f>
        <v>0.28571428571428564</v>
      </c>
      <c r="AB16" s="19">
        <f>AVERAGE(L17,L17,L17,L17,L17,L17,L17,L17,L18:L20)</f>
        <v>0.2</v>
      </c>
      <c r="AC16" s="19">
        <f>AVERAGE(M17,M17,M17,M17,M17,M17,M17,M17,M18:M20)</f>
        <v>0.19480519480519476</v>
      </c>
      <c r="AD16" s="19">
        <f>AVERAGE(N17,N17,N17,N17,N17,N17,N17,N17,N18:N20)</f>
        <v>0.29870129870129863</v>
      </c>
      <c r="AE16" s="19">
        <f>AVERAGE(I17,I17,I17,I17,I17,I17,I17,I17,I18:I20)</f>
        <v>0</v>
      </c>
      <c r="AF16" s="19">
        <f>AVERAGE(O17,O17,O17,O17,O17,O17,O17,O17,O18:O20)</f>
        <v>0.38961038961038952</v>
      </c>
      <c r="AG16" s="19">
        <f>AVERAGE(P17,P17,P17,P17,P17,P17,P17,P17,P18:P20)</f>
        <v>0.31428571428571422</v>
      </c>
      <c r="AH16" s="19">
        <f>AVERAGE(Q17,Q17,Q17,Q17,Q17,Q17,Q17,Q17,Q18:Q20)</f>
        <v>0.24675324675324672</v>
      </c>
      <c r="AI16" s="19">
        <f>AVERAGE(R17,R17,R17,R17,R17,R17,R17,R17,R18:R20)</f>
        <v>0.46753246753246747</v>
      </c>
      <c r="AJ16" s="20">
        <f>AVERAGE(S17,S17,S17,S17,S17,S17,S17,S17,S18:S20)</f>
        <v>0.28571428571428564</v>
      </c>
    </row>
    <row r="17" spans="1:37">
      <c r="B17" s="35" t="s">
        <v>61</v>
      </c>
      <c r="E17" s="152">
        <f>AVERAGEIF('Single-source evaluation'!$C:$C,'Single-source Summary'!$B15,'Single-source evaluation'!E:E)</f>
        <v>1.5</v>
      </c>
      <c r="F17" s="152">
        <f>AVERAGEIF('Single-source evaluation'!$C:$C,'Single-source Summary'!$B15,'Single-source evaluation'!F:F)</f>
        <v>0</v>
      </c>
      <c r="G17" s="152">
        <f>AVERAGEIF('Single-source evaluation'!$C:$C,'Single-source Summary'!$B15,'Single-source evaluation'!G:G)</f>
        <v>0.14285714285714285</v>
      </c>
      <c r="H17" s="152">
        <f>AVERAGEIF('Single-source evaluation'!$C:$C,'Single-source Summary'!$B15,'Single-source evaluation'!H:H)</f>
        <v>0</v>
      </c>
      <c r="I17" s="152">
        <f>AVERAGEIF('Single-source evaluation'!$C:$C,'Single-source Summary'!$B15,'Single-source evaluation'!I:I)</f>
        <v>0</v>
      </c>
      <c r="J17" s="152">
        <f>AVERAGEIF('Single-source evaluation'!$C:$C,'Single-source Summary'!$B15,'Single-source evaluation'!J:J)</f>
        <v>0.2857142857142857</v>
      </c>
      <c r="K17" s="152">
        <f>AVERAGEIF('Single-source evaluation'!$C:$C,'Single-source Summary'!$B15,'Single-source evaluation'!K:K)</f>
        <v>0.14285714285714285</v>
      </c>
      <c r="L17" s="152">
        <f>AVERAGEIF('Single-source evaluation'!$C:$C,'Single-source Summary'!$B15,'Single-source evaluation'!L:L)</f>
        <v>0</v>
      </c>
      <c r="M17" s="152">
        <f>AVERAGEIF('Single-source evaluation'!$C:$C,'Single-source Summary'!$B15,'Single-source evaluation'!M:M)</f>
        <v>0.14285714285714285</v>
      </c>
      <c r="N17" s="152">
        <f>AVERAGEIF('Single-source evaluation'!$C:$C,'Single-source Summary'!$B15,'Single-source evaluation'!N:N)</f>
        <v>0.2857142857142857</v>
      </c>
      <c r="O17" s="152">
        <f>AVERAGEIF('Single-source evaluation'!$C:$C,'Single-source Summary'!$B15,'Single-source evaluation'!O:O)</f>
        <v>0.2857142857142857</v>
      </c>
      <c r="P17" s="152">
        <f>AVERAGEIF('Single-source evaluation'!$C:$C,'Single-source Summary'!$B15,'Single-source evaluation'!P:P)</f>
        <v>0.14285714285714285</v>
      </c>
      <c r="Q17" s="152">
        <f>AVERAGEIF('Single-source evaluation'!$C:$C,'Single-source Summary'!$B15,'Single-source evaluation'!Q:Q)</f>
        <v>0.21428571428571427</v>
      </c>
      <c r="R17" s="152">
        <f>AVERAGEIF('Single-source evaluation'!$C:$C,'Single-source Summary'!$B15,'Single-source evaluation'!R:R)</f>
        <v>0.14285714285714285</v>
      </c>
      <c r="S17" s="152">
        <f>AVERAGEIF('Single-source evaluation'!$C:$C,'Single-source Summary'!$B15,'Single-source evaluation'!S:S)</f>
        <v>0.14285714285714285</v>
      </c>
    </row>
    <row r="18" spans="1:37">
      <c r="B18" s="35" t="s">
        <v>98</v>
      </c>
      <c r="E18" s="152">
        <f>AVERAGEIF('Single-source evaluation'!$C:$C,'Single-source Summary'!$B16,'Single-source evaluation'!E:E)</f>
        <v>0</v>
      </c>
      <c r="F18" s="152">
        <f>AVERAGEIF('Single-source evaluation'!$C:$C,'Single-source Summary'!$B16,'Single-source evaluation'!F:F)</f>
        <v>0</v>
      </c>
      <c r="G18" s="152">
        <f>AVERAGEIF('Single-source evaluation'!$C:$C,'Single-source Summary'!$B16,'Single-source evaluation'!G:G)</f>
        <v>0</v>
      </c>
      <c r="H18" s="152"/>
      <c r="I18" s="152">
        <f>AVERAGEIF('Single-source evaluation'!$C:$C,'Single-source Summary'!$B16,'Single-source evaluation'!I:I)</f>
        <v>0</v>
      </c>
      <c r="J18" s="152">
        <f>AVERAGEIF('Single-source evaluation'!$C:$C,'Single-source Summary'!$B16,'Single-source evaluation'!J:J)</f>
        <v>0</v>
      </c>
      <c r="K18" s="152">
        <f>AVERAGEIF('Single-source evaluation'!$C:$C,'Single-source Summary'!$B16,'Single-source evaluation'!K:K)</f>
        <v>0</v>
      </c>
      <c r="L18" s="152">
        <f>AVERAGEIF('Single-source evaluation'!$C:$C,'Single-source Summary'!$B16,'Single-source evaluation'!L:L)</f>
        <v>0</v>
      </c>
      <c r="M18" s="152">
        <f>AVERAGEIF('Single-source evaluation'!$C:$C,'Single-source Summary'!$B16,'Single-source evaluation'!M:M)</f>
        <v>0</v>
      </c>
      <c r="N18" s="152">
        <f>AVERAGEIF('Single-source evaluation'!$C:$C,'Single-source Summary'!$B16,'Single-source evaluation'!N:N)</f>
        <v>0</v>
      </c>
      <c r="O18" s="152">
        <f>AVERAGEIF('Single-source evaluation'!$C:$C,'Single-source Summary'!$B16,'Single-source evaluation'!O:O)</f>
        <v>1</v>
      </c>
      <c r="P18" s="152">
        <f>AVERAGEIF('Single-source evaluation'!$C:$C,'Single-source Summary'!$B16,'Single-source evaluation'!P:P)</f>
        <v>0</v>
      </c>
      <c r="Q18" s="152">
        <f>AVERAGEIF('Single-source evaluation'!$C:$C,'Single-source Summary'!$B16,'Single-source evaluation'!Q:Q)</f>
        <v>0</v>
      </c>
      <c r="R18" s="152">
        <f>AVERAGEIF('Single-source evaluation'!$C:$C,'Single-source Summary'!$B16,'Single-source evaluation'!R:R)</f>
        <v>0</v>
      </c>
      <c r="S18" s="152">
        <f>AVERAGEIF('Single-source evaluation'!$C:$C,'Single-source Summary'!$B16,'Single-source evaluation'!S:S)</f>
        <v>1</v>
      </c>
    </row>
    <row r="19" spans="1:37">
      <c r="B19" s="35" t="s">
        <v>73</v>
      </c>
      <c r="E19" s="152">
        <f>AVERAGEIF('Single-source evaluation'!$C:$C,'Single-source Summary'!$B17,'Single-source evaluation'!E:E)</f>
        <v>0</v>
      </c>
      <c r="F19" s="152">
        <f>AVERAGEIF('Single-source evaluation'!$C:$C,'Single-source Summary'!$B17,'Single-source evaluation'!F:F)</f>
        <v>0</v>
      </c>
      <c r="G19" s="152">
        <f>AVERAGEIF('Single-source evaluation'!$C:$C,'Single-source Summary'!$B17,'Single-source evaluation'!G:G)</f>
        <v>0</v>
      </c>
      <c r="H19" s="152">
        <f>AVERAGEIF('Single-source evaluation'!$C:$C,'Single-source Summary'!$B17,'Single-source evaluation'!H:H)</f>
        <v>0</v>
      </c>
      <c r="I19" s="152">
        <f>AVERAGEIF('Single-source evaluation'!$C:$C,'Single-source Summary'!$B17,'Single-source evaluation'!I:I)</f>
        <v>0</v>
      </c>
      <c r="J19" s="152">
        <f>AVERAGEIF('Single-source evaluation'!$C:$C,'Single-source Summary'!$B17,'Single-source evaluation'!J:J)</f>
        <v>0</v>
      </c>
      <c r="K19" s="152">
        <f>AVERAGEIF('Single-source evaluation'!$C:$C,'Single-source Summary'!$B17,'Single-source evaluation'!K:K)</f>
        <v>0</v>
      </c>
      <c r="L19" s="152"/>
      <c r="M19" s="152">
        <f>AVERAGEIF('Single-source evaluation'!$C:$C,'Single-source Summary'!$B17,'Single-source evaluation'!M:M)</f>
        <v>0</v>
      </c>
      <c r="N19" s="152">
        <f>AVERAGEIF('Single-source evaluation'!$C:$C,'Single-source Summary'!$B17,'Single-source evaluation'!N:N)</f>
        <v>0</v>
      </c>
      <c r="O19" s="152">
        <f>AVERAGEIF('Single-source evaluation'!$C:$C,'Single-source Summary'!$B17,'Single-source evaluation'!O:O)</f>
        <v>0</v>
      </c>
      <c r="P19" s="152"/>
      <c r="Q19" s="152">
        <f>AVERAGEIF('Single-source evaluation'!$C:$C,'Single-source Summary'!$B17,'Single-source evaluation'!Q:Q)</f>
        <v>0</v>
      </c>
      <c r="R19" s="152">
        <f>AVERAGEIF('Single-source evaluation'!$C:$C,'Single-source Summary'!$B17,'Single-source evaluation'!R:R)</f>
        <v>0</v>
      </c>
      <c r="S19" s="152">
        <f>AVERAGEIF('Single-source evaluation'!$C:$C,'Single-source Summary'!$B17,'Single-source evaluation'!S:S)</f>
        <v>0</v>
      </c>
    </row>
    <row r="20" spans="1:37" ht="17" thickBot="1">
      <c r="B20" s="35" t="s">
        <v>97</v>
      </c>
      <c r="E20" s="152">
        <f>AVERAGEIF('Single-source evaluation'!$C:$C,'Single-source Summary'!$B18,'Single-source evaluation'!E:E)</f>
        <v>0</v>
      </c>
      <c r="F20" s="152">
        <f>AVERAGEIF('Single-source evaluation'!$C:$C,'Single-source Summary'!$B18,'Single-source evaluation'!F:F)</f>
        <v>0</v>
      </c>
      <c r="G20" s="152"/>
      <c r="H20" s="152">
        <f>AVERAGEIF('Single-source evaluation'!$C:$C,'Single-source Summary'!$B18,'Single-source evaluation'!H:H)</f>
        <v>0</v>
      </c>
      <c r="I20" s="152">
        <f>AVERAGEIF('Single-source evaluation'!$C:$C,'Single-source Summary'!$B18,'Single-source evaluation'!I:I)</f>
        <v>0</v>
      </c>
      <c r="J20" s="152">
        <f>AVERAGEIF('Single-source evaluation'!$C:$C,'Single-source Summary'!$B18,'Single-source evaluation'!J:J)</f>
        <v>0</v>
      </c>
      <c r="K20" s="152">
        <f>AVERAGEIF('Single-source evaluation'!$C:$C,'Single-source Summary'!$B18,'Single-source evaluation'!K:K)</f>
        <v>2</v>
      </c>
      <c r="L20" s="152">
        <f>AVERAGEIF('Single-source evaluation'!$C:$C,'Single-source Summary'!$B18,'Single-source evaluation'!L:L)</f>
        <v>2</v>
      </c>
      <c r="M20" s="152">
        <f>AVERAGEIF('Single-source evaluation'!$C:$C,'Single-source Summary'!$B18,'Single-source evaluation'!M:M)</f>
        <v>1</v>
      </c>
      <c r="N20" s="152">
        <f>AVERAGEIF('Single-source evaluation'!$C:$C,'Single-source Summary'!$B18,'Single-source evaluation'!N:N)</f>
        <v>1</v>
      </c>
      <c r="O20" s="152">
        <f>AVERAGEIF('Single-source evaluation'!$C:$C,'Single-source Summary'!$B18,'Single-source evaluation'!O:O)</f>
        <v>1</v>
      </c>
      <c r="P20" s="152">
        <f>AVERAGEIF('Single-source evaluation'!$C:$C,'Single-source Summary'!$B18,'Single-source evaluation'!P:P)</f>
        <v>2</v>
      </c>
      <c r="Q20" s="152">
        <f>AVERAGEIF('Single-source evaluation'!$C:$C,'Single-source Summary'!$B18,'Single-source evaluation'!Q:Q)</f>
        <v>1</v>
      </c>
      <c r="R20" s="155">
        <f>AVERAGEIF('Single-source evaluation'!$C:$C,'Single-source Summary'!$B18,'Single-source evaluation'!R:R)</f>
        <v>4</v>
      </c>
      <c r="S20" s="152">
        <f>AVERAGEIF('Single-source evaluation'!$C:$C,'Single-source Summary'!$B18,'Single-source evaluation'!S:S)</f>
        <v>1</v>
      </c>
    </row>
    <row r="21" spans="1:37" ht="119">
      <c r="U21" s="38" t="s">
        <v>17</v>
      </c>
      <c r="V21" s="13" t="s">
        <v>104</v>
      </c>
      <c r="W21" s="13" t="s">
        <v>3</v>
      </c>
      <c r="X21" s="13" t="s">
        <v>138</v>
      </c>
      <c r="Y21" s="13" t="s">
        <v>103</v>
      </c>
      <c r="Z21" s="13" t="s">
        <v>117</v>
      </c>
      <c r="AA21" s="13" t="s">
        <v>105</v>
      </c>
      <c r="AB21" s="13" t="s">
        <v>4</v>
      </c>
      <c r="AC21" s="13" t="s">
        <v>106</v>
      </c>
      <c r="AD21" s="13" t="s">
        <v>107</v>
      </c>
      <c r="AE21" s="13" t="s">
        <v>5</v>
      </c>
      <c r="AF21" s="13" t="s">
        <v>108</v>
      </c>
      <c r="AG21" s="13" t="s">
        <v>2</v>
      </c>
      <c r="AH21" s="13" t="s">
        <v>42</v>
      </c>
      <c r="AI21" s="14" t="s">
        <v>1</v>
      </c>
      <c r="AJ21" s="15" t="s">
        <v>6</v>
      </c>
    </row>
    <row r="22" spans="1:37">
      <c r="A22" t="s">
        <v>16</v>
      </c>
      <c r="E22" s="152">
        <f>Coverage!E72</f>
        <v>2.2674356539007978</v>
      </c>
      <c r="F22" s="152">
        <f>Coverage!F72</f>
        <v>2.3332086761406132</v>
      </c>
      <c r="G22" s="152">
        <f>Coverage!G72</f>
        <v>2.1647326822392268</v>
      </c>
      <c r="H22" s="152">
        <f>Coverage!H72</f>
        <v>0.86602445013186424</v>
      </c>
      <c r="I22" s="152">
        <f>Coverage!I72</f>
        <v>0.78453483689085779</v>
      </c>
      <c r="J22" s="152">
        <f>Coverage!J72</f>
        <v>0.90233588401127662</v>
      </c>
      <c r="K22" s="152">
        <f>Coverage!K72</f>
        <v>2.4020338300443012</v>
      </c>
      <c r="L22" s="152">
        <f>Coverage!L72</f>
        <v>2.7629883205799435</v>
      </c>
      <c r="M22" s="152">
        <f>Coverage!M72</f>
        <v>1.5371526379379781</v>
      </c>
      <c r="N22" s="152">
        <f>Coverage!N72</f>
        <v>2.4332460732984291</v>
      </c>
      <c r="O22" s="152">
        <f>Coverage!O72</f>
        <v>2.5767217076117599</v>
      </c>
      <c r="P22" s="152">
        <f>Coverage!P72</f>
        <v>2.634111961337092</v>
      </c>
      <c r="Q22" s="152">
        <f>Coverage!Q72</f>
        <v>2.3053765606121623</v>
      </c>
      <c r="R22" s="152">
        <f>Coverage!R72</f>
        <v>2.9668747482883608</v>
      </c>
      <c r="S22" s="152">
        <f>Coverage!S72</f>
        <v>2.00130890052356</v>
      </c>
      <c r="U22" s="36" t="s">
        <v>16</v>
      </c>
      <c r="V22" s="17">
        <f>E22</f>
        <v>2.2674356539007978</v>
      </c>
      <c r="W22" s="17">
        <f t="shared" ref="W22:AJ25" si="4">F22</f>
        <v>2.3332086761406132</v>
      </c>
      <c r="X22" s="17">
        <f t="shared" si="4"/>
        <v>2.1647326822392268</v>
      </c>
      <c r="Y22" s="17">
        <f t="shared" si="4"/>
        <v>0.86602445013186424</v>
      </c>
      <c r="Z22" s="17">
        <f t="shared" si="4"/>
        <v>0.78453483689085779</v>
      </c>
      <c r="AA22" s="17">
        <f t="shared" si="4"/>
        <v>0.90233588401127662</v>
      </c>
      <c r="AB22" s="17">
        <f t="shared" si="4"/>
        <v>2.4020338300443012</v>
      </c>
      <c r="AC22" s="17">
        <f t="shared" si="4"/>
        <v>2.7629883205799435</v>
      </c>
      <c r="AD22" s="17">
        <f t="shared" si="4"/>
        <v>1.5371526379379781</v>
      </c>
      <c r="AE22" s="17">
        <f t="shared" si="4"/>
        <v>2.4332460732984291</v>
      </c>
      <c r="AF22" s="17">
        <f t="shared" si="4"/>
        <v>2.5767217076117599</v>
      </c>
      <c r="AG22" s="17">
        <f t="shared" si="4"/>
        <v>2.634111961337092</v>
      </c>
      <c r="AH22" s="17">
        <f t="shared" si="4"/>
        <v>2.3053765606121623</v>
      </c>
      <c r="AI22" s="33">
        <f t="shared" si="4"/>
        <v>2.9668747482883608</v>
      </c>
      <c r="AJ22" s="18">
        <f t="shared" si="4"/>
        <v>2.00130890052356</v>
      </c>
      <c r="AK22">
        <v>5</v>
      </c>
    </row>
    <row r="23" spans="1:37">
      <c r="A23" t="s">
        <v>31</v>
      </c>
      <c r="E23" s="152">
        <f>Coverage!E73</f>
        <v>1.3611111111111109</v>
      </c>
      <c r="F23" s="152">
        <f>Coverage!F73</f>
        <v>1.1213304924242422</v>
      </c>
      <c r="G23" s="152">
        <f>Coverage!G73</f>
        <v>1.3116861979166665</v>
      </c>
      <c r="H23" s="152">
        <f>Coverage!H73</f>
        <v>0.39086914062499994</v>
      </c>
      <c r="I23" s="152">
        <f>Coverage!I73</f>
        <v>0.37499999999999994</v>
      </c>
      <c r="J23" s="152">
        <f>Coverage!J73</f>
        <v>0.5458984375</v>
      </c>
      <c r="K23" s="152">
        <f>Coverage!K73</f>
        <v>1.603841145833333</v>
      </c>
      <c r="L23" s="152">
        <f>Coverage!L73</f>
        <v>1.1305338541666665</v>
      </c>
      <c r="M23" s="152">
        <f>Coverage!M73</f>
        <v>1.181477864583333</v>
      </c>
      <c r="N23" s="152">
        <f>Coverage!N73</f>
        <v>1.492757161458333</v>
      </c>
      <c r="O23" s="152">
        <f>Coverage!O73</f>
        <v>1.2054850260416665</v>
      </c>
      <c r="P23" s="152">
        <f>Coverage!P73</f>
        <v>1.8141276041666667</v>
      </c>
      <c r="Q23" s="152">
        <f>Coverage!Q73</f>
        <v>1.457356770833333</v>
      </c>
      <c r="R23" s="152">
        <f>Coverage!R73</f>
        <v>1.733642578125</v>
      </c>
      <c r="S23" s="152">
        <f>Coverage!S73</f>
        <v>0.80568910256410242</v>
      </c>
      <c r="U23" s="36" t="s">
        <v>31</v>
      </c>
      <c r="V23" s="17">
        <f t="shared" ref="V23:V25" si="5">E23</f>
        <v>1.3611111111111109</v>
      </c>
      <c r="W23" s="17">
        <f t="shared" si="4"/>
        <v>1.1213304924242422</v>
      </c>
      <c r="X23" s="17">
        <f t="shared" si="4"/>
        <v>1.3116861979166665</v>
      </c>
      <c r="Y23" s="17">
        <f t="shared" si="4"/>
        <v>0.39086914062499994</v>
      </c>
      <c r="Z23" s="17">
        <f t="shared" si="4"/>
        <v>0.37499999999999994</v>
      </c>
      <c r="AA23" s="17">
        <f t="shared" si="4"/>
        <v>0.5458984375</v>
      </c>
      <c r="AB23" s="17">
        <f t="shared" si="4"/>
        <v>1.603841145833333</v>
      </c>
      <c r="AC23" s="17">
        <f t="shared" si="4"/>
        <v>1.1305338541666665</v>
      </c>
      <c r="AD23" s="17">
        <f t="shared" si="4"/>
        <v>1.181477864583333</v>
      </c>
      <c r="AE23" s="17">
        <f t="shared" si="4"/>
        <v>1.492757161458333</v>
      </c>
      <c r="AF23" s="17">
        <f t="shared" si="4"/>
        <v>1.2054850260416665</v>
      </c>
      <c r="AG23" s="33">
        <f t="shared" si="4"/>
        <v>1.8141276041666667</v>
      </c>
      <c r="AH23" s="17">
        <f t="shared" si="4"/>
        <v>1.457356770833333</v>
      </c>
      <c r="AI23" s="17">
        <f t="shared" si="4"/>
        <v>1.733642578125</v>
      </c>
      <c r="AJ23" s="18">
        <f t="shared" si="4"/>
        <v>0.80568910256410242</v>
      </c>
      <c r="AK23">
        <v>0</v>
      </c>
    </row>
    <row r="24" spans="1:37">
      <c r="A24" t="s">
        <v>96</v>
      </c>
      <c r="E24" s="152">
        <f>Coverage!E74</f>
        <v>0.20289855072463769</v>
      </c>
      <c r="F24" s="152">
        <f>Coverage!F74</f>
        <v>0.13043478260869565</v>
      </c>
      <c r="G24" s="152">
        <f>Coverage!G74</f>
        <v>0.13043478260869565</v>
      </c>
      <c r="H24" s="152">
        <f>Coverage!H74</f>
        <v>0.13043478260869565</v>
      </c>
      <c r="I24" s="152">
        <f>Coverage!I74</f>
        <v>0.13043478260869565</v>
      </c>
      <c r="J24" s="152">
        <f>Coverage!J74</f>
        <v>1</v>
      </c>
      <c r="K24" s="152">
        <f>Coverage!K74</f>
        <v>0.34782608695652178</v>
      </c>
      <c r="L24" s="152">
        <f>Coverage!L74</f>
        <v>0.13043478260869565</v>
      </c>
      <c r="M24" s="152">
        <f>Coverage!M74</f>
        <v>1.2898550724637681</v>
      </c>
      <c r="N24" s="152">
        <f>Coverage!N74</f>
        <v>0.34782608695652178</v>
      </c>
      <c r="O24" s="152">
        <f>Coverage!O74</f>
        <v>2.0869565217391304</v>
      </c>
      <c r="P24" s="152">
        <f>Coverage!P74</f>
        <v>0.13043478260869565</v>
      </c>
      <c r="Q24" s="152">
        <f>Coverage!Q74</f>
        <v>0.13043478260869565</v>
      </c>
      <c r="R24" s="152">
        <f>Coverage!R74</f>
        <v>0.78260869565217395</v>
      </c>
      <c r="S24" s="152">
        <f>Coverage!S74</f>
        <v>0.13043478260869565</v>
      </c>
      <c r="U24" s="36" t="s">
        <v>96</v>
      </c>
      <c r="V24" s="17">
        <f t="shared" si="5"/>
        <v>0.20289855072463769</v>
      </c>
      <c r="W24" s="17">
        <f t="shared" si="4"/>
        <v>0.13043478260869565</v>
      </c>
      <c r="X24" s="17">
        <f t="shared" si="4"/>
        <v>0.13043478260869565</v>
      </c>
      <c r="Y24" s="17">
        <f t="shared" si="4"/>
        <v>0.13043478260869565</v>
      </c>
      <c r="Z24" s="17">
        <f t="shared" si="4"/>
        <v>0.13043478260869565</v>
      </c>
      <c r="AA24" s="17">
        <f t="shared" si="4"/>
        <v>1</v>
      </c>
      <c r="AB24" s="17">
        <f t="shared" si="4"/>
        <v>0.34782608695652178</v>
      </c>
      <c r="AC24" s="17">
        <f t="shared" si="4"/>
        <v>0.13043478260869565</v>
      </c>
      <c r="AD24" s="17">
        <f t="shared" si="4"/>
        <v>1.2898550724637681</v>
      </c>
      <c r="AE24" s="17">
        <f t="shared" si="4"/>
        <v>0.34782608695652178</v>
      </c>
      <c r="AF24" s="33">
        <f t="shared" si="4"/>
        <v>2.0869565217391304</v>
      </c>
      <c r="AG24" s="17">
        <f t="shared" si="4"/>
        <v>0.13043478260869565</v>
      </c>
      <c r="AH24" s="17">
        <f t="shared" si="4"/>
        <v>0.13043478260869565</v>
      </c>
      <c r="AI24" s="17">
        <f t="shared" si="4"/>
        <v>0.78260869565217395</v>
      </c>
      <c r="AJ24" s="18">
        <f t="shared" si="4"/>
        <v>0.13043478260869565</v>
      </c>
    </row>
    <row r="25" spans="1:37" ht="17" thickBot="1">
      <c r="A25" t="s">
        <v>102</v>
      </c>
      <c r="E25" s="152">
        <f>Coverage!E75</f>
        <v>0.64646464646464652</v>
      </c>
      <c r="F25" s="152">
        <f>Coverage!F75</f>
        <v>2.2390029325513199</v>
      </c>
      <c r="G25" s="152">
        <f>Coverage!G75</f>
        <v>1.8417508417508417</v>
      </c>
      <c r="H25" s="152">
        <f>Coverage!H75</f>
        <v>0.73905723905723919</v>
      </c>
      <c r="I25" s="152">
        <f>Coverage!I75</f>
        <v>0.54545454545454553</v>
      </c>
      <c r="J25" s="152">
        <f>Coverage!J75</f>
        <v>0.56228956228956239</v>
      </c>
      <c r="K25" s="152">
        <f>Coverage!K75</f>
        <v>1.848063973063973</v>
      </c>
      <c r="L25" s="152">
        <f>Coverage!L75</f>
        <v>2.8276515151515156</v>
      </c>
      <c r="M25" s="152">
        <f>Coverage!M75</f>
        <v>1.4313973063973067</v>
      </c>
      <c r="N25" s="152">
        <f>Coverage!N75</f>
        <v>2.525673400673401</v>
      </c>
      <c r="O25" s="152">
        <f>Coverage!O75</f>
        <v>2.3257575757575757</v>
      </c>
      <c r="P25" s="152">
        <f>Coverage!P75</f>
        <v>1.582912457912458</v>
      </c>
      <c r="Q25" s="152">
        <f>Coverage!Q75</f>
        <v>2.1531986531986531</v>
      </c>
      <c r="R25" s="152">
        <f>Coverage!R75</f>
        <v>2.029040404040404</v>
      </c>
      <c r="S25" s="152">
        <f>Coverage!S75</f>
        <v>2.047979797979798</v>
      </c>
      <c r="U25" s="37" t="s">
        <v>102</v>
      </c>
      <c r="V25" s="19">
        <f t="shared" si="5"/>
        <v>0.64646464646464652</v>
      </c>
      <c r="W25" s="19">
        <f t="shared" si="4"/>
        <v>2.2390029325513199</v>
      </c>
      <c r="X25" s="19">
        <f t="shared" si="4"/>
        <v>1.8417508417508417</v>
      </c>
      <c r="Y25" s="19">
        <f t="shared" si="4"/>
        <v>0.73905723905723919</v>
      </c>
      <c r="Z25" s="19">
        <f t="shared" si="4"/>
        <v>0.54545454545454553</v>
      </c>
      <c r="AA25" s="19">
        <f t="shared" si="4"/>
        <v>0.56228956228956239</v>
      </c>
      <c r="AB25" s="19">
        <f t="shared" si="4"/>
        <v>1.848063973063973</v>
      </c>
      <c r="AC25" s="34">
        <f t="shared" si="4"/>
        <v>2.8276515151515156</v>
      </c>
      <c r="AD25" s="19">
        <f t="shared" si="4"/>
        <v>1.4313973063973067</v>
      </c>
      <c r="AE25" s="19">
        <f t="shared" si="4"/>
        <v>2.525673400673401</v>
      </c>
      <c r="AF25" s="19">
        <f t="shared" si="4"/>
        <v>2.3257575757575757</v>
      </c>
      <c r="AG25" s="19">
        <f t="shared" si="4"/>
        <v>1.582912457912458</v>
      </c>
      <c r="AH25" s="19">
        <f t="shared" si="4"/>
        <v>2.1531986531986531</v>
      </c>
      <c r="AI25" s="19">
        <f t="shared" si="4"/>
        <v>2.029040404040404</v>
      </c>
      <c r="AJ25" s="20">
        <f t="shared" si="4"/>
        <v>2.047979797979798</v>
      </c>
    </row>
    <row r="26" spans="1:37"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</row>
    <row r="27" spans="1:37" ht="17" thickBot="1"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</row>
    <row r="28" spans="1:37" ht="113">
      <c r="U28" s="38"/>
      <c r="V28" s="159" t="s">
        <v>104</v>
      </c>
      <c r="W28" s="159" t="s">
        <v>3</v>
      </c>
      <c r="X28" s="159" t="s">
        <v>138</v>
      </c>
      <c r="Y28" s="159" t="s">
        <v>103</v>
      </c>
      <c r="Z28" s="159" t="s">
        <v>105</v>
      </c>
      <c r="AA28" s="159" t="s">
        <v>4</v>
      </c>
      <c r="AB28" s="159" t="s">
        <v>106</v>
      </c>
      <c r="AC28" s="159" t="s">
        <v>107</v>
      </c>
      <c r="AD28" s="159" t="s">
        <v>5</v>
      </c>
      <c r="AE28" s="159" t="s">
        <v>117</v>
      </c>
      <c r="AF28" s="159" t="s">
        <v>108</v>
      </c>
      <c r="AG28" s="159" t="s">
        <v>2</v>
      </c>
      <c r="AH28" s="159" t="s">
        <v>42</v>
      </c>
      <c r="AI28" s="159" t="s">
        <v>1</v>
      </c>
      <c r="AJ28" s="160" t="s">
        <v>6</v>
      </c>
    </row>
    <row r="29" spans="1:37">
      <c r="A29" s="8" t="s">
        <v>16</v>
      </c>
      <c r="B29" s="59" t="s">
        <v>20</v>
      </c>
      <c r="E29" s="152">
        <f>AVERAGEIFS('Single-source evaluation'!E:E,'Single-source evaluation'!$B:$B,'Single-source Summary'!$A26,'Single-source evaluation'!$C:$C,'Single-source Summary'!$B26)</f>
        <v>3.5714285714285716</v>
      </c>
      <c r="F29" s="152">
        <f>AVERAGEIFS('Single-source evaluation'!F:F,'Single-source evaluation'!$B:$B,'Single-source Summary'!$A26,'Single-source evaluation'!$C:$C,'Single-source Summary'!$B26)</f>
        <v>4.4375</v>
      </c>
      <c r="G29" s="152">
        <f>AVERAGEIFS('Single-source evaluation'!G:G,'Single-source evaluation'!$B:$B,'Single-source Summary'!$A26,'Single-source evaluation'!$C:$C,'Single-source Summary'!$B26)</f>
        <v>4.625</v>
      </c>
      <c r="H29" s="152">
        <f>AVERAGEIFS('Single-source evaluation'!H:H,'Single-source evaluation'!$B:$B,'Single-source Summary'!$A26,'Single-source evaluation'!$C:$C,'Single-source Summary'!$B26)</f>
        <v>2</v>
      </c>
      <c r="I29" s="152">
        <f>AVERAGEIFS('Single-source evaluation'!I:I,'Single-source evaluation'!$B:$B,'Single-source Summary'!$A26,'Single-source evaluation'!$C:$C,'Single-source Summary'!$B26)</f>
        <v>1.5625</v>
      </c>
      <c r="J29" s="152">
        <f>AVERAGEIFS('Single-source evaluation'!J:J,'Single-source evaluation'!$B:$B,'Single-source Summary'!$A26,'Single-source evaluation'!$C:$C,'Single-source Summary'!$B26)</f>
        <v>1.5</v>
      </c>
      <c r="K29" s="152">
        <f>AVERAGEIFS('Single-source evaluation'!K:K,'Single-source evaluation'!$B:$B,'Single-source Summary'!$A26,'Single-source evaluation'!$C:$C,'Single-source Summary'!$B26)</f>
        <v>4.4375</v>
      </c>
      <c r="L29" s="152">
        <f>AVERAGEIFS('Single-source evaluation'!L:L,'Single-source evaluation'!$B:$B,'Single-source Summary'!$A26,'Single-source evaluation'!$C:$C,'Single-source Summary'!$B26)</f>
        <v>4.625</v>
      </c>
      <c r="M29" s="152">
        <f>AVERAGEIFS('Single-source evaluation'!M:M,'Single-source evaluation'!$B:$B,'Single-source Summary'!$A26,'Single-source evaluation'!$C:$C,'Single-source Summary'!$B26)</f>
        <v>3.5625</v>
      </c>
      <c r="N29" s="152">
        <f>AVERAGEIFS('Single-source evaluation'!N:N,'Single-source evaluation'!$B:$B,'Single-source Summary'!$A26,'Single-source evaluation'!$C:$C,'Single-source Summary'!$B26)</f>
        <v>4.25</v>
      </c>
      <c r="O29" s="152">
        <f>AVERAGEIFS('Single-source evaluation'!O:O,'Single-source evaluation'!$B:$B,'Single-source Summary'!$A26,'Single-source evaluation'!$C:$C,'Single-source Summary'!$B26)</f>
        <v>4.875</v>
      </c>
      <c r="P29" s="152">
        <f>AVERAGEIFS('Single-source evaluation'!P:P,'Single-source evaluation'!$B:$B,'Single-source Summary'!$A26,'Single-source evaluation'!$C:$C,'Single-source Summary'!$B26)</f>
        <v>4.875</v>
      </c>
      <c r="Q29" s="155">
        <f>AVERAGEIFS('Single-source evaluation'!Q:Q,'Single-source evaluation'!$B:$B,'Single-source Summary'!$A26,'Single-source evaluation'!$C:$C,'Single-source Summary'!$B26)</f>
        <v>5</v>
      </c>
      <c r="R29" s="155">
        <f>AVERAGEIFS('Single-source evaluation'!R:R,'Single-source evaluation'!$B:$B,'Single-source Summary'!$A26,'Single-source evaluation'!$C:$C,'Single-source Summary'!$B26)</f>
        <v>5</v>
      </c>
      <c r="S29" s="152">
        <f>AVERAGEIFS('Single-source evaluation'!S:S,'Single-source evaluation'!$B:$B,'Single-source Summary'!$A26,'Single-source evaluation'!$C:$C,'Single-source Summary'!$B26)</f>
        <v>4.5</v>
      </c>
      <c r="U29" s="44" t="s">
        <v>20</v>
      </c>
      <c r="V29" s="17">
        <f>E29</f>
        <v>3.5714285714285716</v>
      </c>
      <c r="W29" s="17">
        <f t="shared" ref="W29:AJ31" si="6">F29</f>
        <v>4.4375</v>
      </c>
      <c r="X29" s="17">
        <f t="shared" si="6"/>
        <v>4.625</v>
      </c>
      <c r="Y29" s="17">
        <f t="shared" si="6"/>
        <v>2</v>
      </c>
      <c r="Z29" s="17">
        <f t="shared" si="6"/>
        <v>1.5625</v>
      </c>
      <c r="AA29" s="17">
        <f t="shared" si="6"/>
        <v>1.5</v>
      </c>
      <c r="AB29" s="17">
        <f t="shared" si="6"/>
        <v>4.4375</v>
      </c>
      <c r="AC29" s="17">
        <f t="shared" si="6"/>
        <v>4.625</v>
      </c>
      <c r="AD29" s="17">
        <f t="shared" si="6"/>
        <v>3.5625</v>
      </c>
      <c r="AE29" s="17">
        <f t="shared" si="6"/>
        <v>4.25</v>
      </c>
      <c r="AF29" s="17">
        <f t="shared" si="6"/>
        <v>4.875</v>
      </c>
      <c r="AG29" s="17">
        <f t="shared" si="6"/>
        <v>4.875</v>
      </c>
      <c r="AH29" s="170">
        <f t="shared" si="6"/>
        <v>5</v>
      </c>
      <c r="AI29" s="170">
        <f t="shared" si="6"/>
        <v>5</v>
      </c>
      <c r="AJ29" s="18">
        <f t="shared" si="6"/>
        <v>4.5</v>
      </c>
    </row>
    <row r="30" spans="1:37">
      <c r="A30" s="8" t="s">
        <v>16</v>
      </c>
      <c r="B30" s="59" t="s">
        <v>21</v>
      </c>
      <c r="E30" s="152">
        <f>AVERAGEIFS('Single-source evaluation'!E:E,'Single-source evaluation'!$B:$B,'Single-source Summary'!$A27,'Single-source evaluation'!$C:$C,'Single-source Summary'!$B27)</f>
        <v>3</v>
      </c>
      <c r="F30" s="152">
        <f>AVERAGEIFS('Single-source evaluation'!F:F,'Single-source evaluation'!$B:$B,'Single-source Summary'!$A27,'Single-source evaluation'!$C:$C,'Single-source Summary'!$B27)</f>
        <v>3.875</v>
      </c>
      <c r="G30" s="152">
        <f>AVERAGEIFS('Single-source evaluation'!G:G,'Single-source evaluation'!$B:$B,'Single-source Summary'!$A27,'Single-source evaluation'!$C:$C,'Single-source Summary'!$B27)</f>
        <v>2.9375</v>
      </c>
      <c r="H30" s="152">
        <f>AVERAGEIFS('Single-source evaluation'!H:H,'Single-source evaluation'!$B:$B,'Single-source Summary'!$A27,'Single-source evaluation'!$C:$C,'Single-source Summary'!$B27)</f>
        <v>1</v>
      </c>
      <c r="I30" s="152">
        <f>AVERAGEIFS('Single-source evaluation'!I:I,'Single-source evaluation'!$B:$B,'Single-source Summary'!$A27,'Single-source evaluation'!$C:$C,'Single-source Summary'!$B27)</f>
        <v>0.8125</v>
      </c>
      <c r="J30" s="152">
        <f>AVERAGEIFS('Single-source evaluation'!J:J,'Single-source evaluation'!$B:$B,'Single-source Summary'!$A27,'Single-source evaluation'!$C:$C,'Single-source Summary'!$B27)</f>
        <v>1.0625</v>
      </c>
      <c r="K30" s="152">
        <f>AVERAGEIFS('Single-source evaluation'!K:K,'Single-source evaluation'!$B:$B,'Single-source Summary'!$A27,'Single-source evaluation'!$C:$C,'Single-source Summary'!$B27)</f>
        <v>3.625</v>
      </c>
      <c r="L30" s="152">
        <f>AVERAGEIFS('Single-source evaluation'!L:L,'Single-source evaluation'!$B:$B,'Single-source Summary'!$A27,'Single-source evaluation'!$C:$C,'Single-source Summary'!$B27)</f>
        <v>4.4375</v>
      </c>
      <c r="M30" s="152">
        <f>AVERAGEIFS('Single-source evaluation'!M:M,'Single-source evaluation'!$B:$B,'Single-source Summary'!$A27,'Single-source evaluation'!$C:$C,'Single-source Summary'!$B27)</f>
        <v>1.75</v>
      </c>
      <c r="N30" s="152">
        <f>AVERAGEIFS('Single-source evaluation'!N:N,'Single-source evaluation'!$B:$B,'Single-source Summary'!$A27,'Single-source evaluation'!$C:$C,'Single-source Summary'!$B27)</f>
        <v>3.75</v>
      </c>
      <c r="O30" s="152">
        <f>AVERAGEIFS('Single-source evaluation'!O:O,'Single-source evaluation'!$B:$B,'Single-source Summary'!$A27,'Single-source evaluation'!$C:$C,'Single-source Summary'!$B27)</f>
        <v>3.875</v>
      </c>
      <c r="P30" s="152">
        <f>AVERAGEIFS('Single-source evaluation'!P:P,'Single-source evaluation'!$B:$B,'Single-source Summary'!$A27,'Single-source evaluation'!$C:$C,'Single-source Summary'!$B27)</f>
        <v>4.125</v>
      </c>
      <c r="Q30" s="152">
        <f>AVERAGEIFS('Single-source evaluation'!Q:Q,'Single-source evaluation'!$B:$B,'Single-source Summary'!$A27,'Single-source evaluation'!$C:$C,'Single-source Summary'!$B27)</f>
        <v>3.3125</v>
      </c>
      <c r="R30" s="155">
        <f>AVERAGEIFS('Single-source evaluation'!R:R,'Single-source evaluation'!$B:$B,'Single-source Summary'!$A27,'Single-source evaluation'!$C:$C,'Single-source Summary'!$B27)</f>
        <v>4.5625</v>
      </c>
      <c r="S30" s="152">
        <f>AVERAGEIFS('Single-source evaluation'!S:S,'Single-source evaluation'!$B:$B,'Single-source Summary'!$A27,'Single-source evaluation'!$C:$C,'Single-source Summary'!$B27)</f>
        <v>2.5625</v>
      </c>
      <c r="U30" s="44" t="s">
        <v>21</v>
      </c>
      <c r="V30" s="17">
        <f t="shared" ref="V30:V31" si="7">E30</f>
        <v>3</v>
      </c>
      <c r="W30" s="17">
        <f t="shared" si="6"/>
        <v>3.875</v>
      </c>
      <c r="X30" s="17">
        <f t="shared" si="6"/>
        <v>2.9375</v>
      </c>
      <c r="Y30" s="17">
        <f t="shared" si="6"/>
        <v>1</v>
      </c>
      <c r="Z30" s="17">
        <f t="shared" si="6"/>
        <v>0.8125</v>
      </c>
      <c r="AA30" s="17">
        <f t="shared" si="6"/>
        <v>1.0625</v>
      </c>
      <c r="AB30" s="17">
        <f t="shared" si="6"/>
        <v>3.625</v>
      </c>
      <c r="AC30" s="17">
        <f t="shared" si="6"/>
        <v>4.4375</v>
      </c>
      <c r="AD30" s="17">
        <f t="shared" si="6"/>
        <v>1.75</v>
      </c>
      <c r="AE30" s="17">
        <f t="shared" si="6"/>
        <v>3.75</v>
      </c>
      <c r="AF30" s="17">
        <f t="shared" si="6"/>
        <v>3.875</v>
      </c>
      <c r="AG30" s="17">
        <f t="shared" si="6"/>
        <v>4.125</v>
      </c>
      <c r="AH30" s="17">
        <f t="shared" si="6"/>
        <v>3.3125</v>
      </c>
      <c r="AI30" s="170">
        <f t="shared" si="6"/>
        <v>4.5625</v>
      </c>
      <c r="AJ30" s="18">
        <f t="shared" si="6"/>
        <v>2.5625</v>
      </c>
    </row>
    <row r="31" spans="1:37" ht="17" thickBot="1">
      <c r="A31" s="8" t="s">
        <v>16</v>
      </c>
      <c r="B31" s="59" t="s">
        <v>22</v>
      </c>
      <c r="E31" s="152">
        <f>AVERAGEIFS('Single-source evaluation'!E:E,'Single-source evaluation'!$B:$B,'Single-source Summary'!$A28,'Single-source evaluation'!$C:$C,'Single-source Summary'!$B28)</f>
        <v>2.1428571428571428</v>
      </c>
      <c r="F31" s="152">
        <f>AVERAGEIFS('Single-source evaluation'!F:F,'Single-source evaluation'!$B:$B,'Single-source Summary'!$A28,'Single-source evaluation'!$C:$C,'Single-source Summary'!$B28)</f>
        <v>1.875</v>
      </c>
      <c r="G31" s="152">
        <f>AVERAGEIFS('Single-source evaluation'!G:G,'Single-source evaluation'!$B:$B,'Single-source Summary'!$A28,'Single-source evaluation'!$C:$C,'Single-source Summary'!$B28)</f>
        <v>1.4375</v>
      </c>
      <c r="H31" s="152">
        <f>AVERAGEIFS('Single-source evaluation'!H:H,'Single-source evaluation'!$B:$B,'Single-source Summary'!$A28,'Single-source evaluation'!$C:$C,'Single-source Summary'!$B28)</f>
        <v>0.125</v>
      </c>
      <c r="I31" s="152">
        <f>AVERAGEIFS('Single-source evaluation'!I:I,'Single-source evaluation'!$B:$B,'Single-source Summary'!$A28,'Single-source evaluation'!$C:$C,'Single-source Summary'!$B28)</f>
        <v>0.625</v>
      </c>
      <c r="J31" s="152">
        <f>AVERAGEIFS('Single-source evaluation'!J:J,'Single-source evaluation'!$B:$B,'Single-source Summary'!$A28,'Single-source evaluation'!$C:$C,'Single-source Summary'!$B28)</f>
        <v>0.75</v>
      </c>
      <c r="K31" s="152">
        <f>AVERAGEIFS('Single-source evaluation'!K:K,'Single-source evaluation'!$B:$B,'Single-source Summary'!$A28,'Single-source evaluation'!$C:$C,'Single-source Summary'!$B28)</f>
        <v>1.9375</v>
      </c>
      <c r="L31" s="152">
        <f>AVERAGEIFS('Single-source evaluation'!L:L,'Single-source evaluation'!$B:$B,'Single-source Summary'!$A28,'Single-source evaluation'!$C:$C,'Single-source Summary'!$B28)</f>
        <v>2.8125</v>
      </c>
      <c r="M31" s="152">
        <f>AVERAGEIFS('Single-source evaluation'!M:M,'Single-source evaluation'!$B:$B,'Single-source Summary'!$A28,'Single-source evaluation'!$C:$C,'Single-source Summary'!$B28)</f>
        <v>0.875</v>
      </c>
      <c r="N31" s="152">
        <f>AVERAGEIFS('Single-source evaluation'!N:N,'Single-source evaluation'!$B:$B,'Single-source Summary'!$A28,'Single-source evaluation'!$C:$C,'Single-source Summary'!$B28)</f>
        <v>2.1875</v>
      </c>
      <c r="O31" s="152">
        <f>AVERAGEIFS('Single-source evaluation'!O:O,'Single-source evaluation'!$B:$B,'Single-source Summary'!$A28,'Single-source evaluation'!$C:$C,'Single-source Summary'!$B28)</f>
        <v>2</v>
      </c>
      <c r="P31" s="152">
        <f>AVERAGEIFS('Single-source evaluation'!P:P,'Single-source evaluation'!$B:$B,'Single-source Summary'!$A28,'Single-source evaluation'!$C:$C,'Single-source Summary'!$B28)</f>
        <v>2.125</v>
      </c>
      <c r="Q31" s="152">
        <f>AVERAGEIFS('Single-source evaluation'!Q:Q,'Single-source evaluation'!$B:$B,'Single-source Summary'!$A28,'Single-source evaluation'!$C:$C,'Single-source Summary'!$B28)</f>
        <v>1.5</v>
      </c>
      <c r="R31" s="155">
        <f>AVERAGEIFS('Single-source evaluation'!R:R,'Single-source evaluation'!$B:$B,'Single-source Summary'!$A28,'Single-source evaluation'!$C:$C,'Single-source Summary'!$B28)</f>
        <v>2.875</v>
      </c>
      <c r="S31" s="152">
        <f>AVERAGEIFS('Single-source evaluation'!S:S,'Single-source evaluation'!$B:$B,'Single-source Summary'!$A28,'Single-source evaluation'!$C:$C,'Single-source Summary'!$B28)</f>
        <v>1.1875</v>
      </c>
      <c r="U31" s="45" t="s">
        <v>22</v>
      </c>
      <c r="V31" s="19">
        <f t="shared" si="7"/>
        <v>2.1428571428571428</v>
      </c>
      <c r="W31" s="19">
        <f t="shared" si="6"/>
        <v>1.875</v>
      </c>
      <c r="X31" s="19">
        <f t="shared" si="6"/>
        <v>1.4375</v>
      </c>
      <c r="Y31" s="19">
        <f t="shared" si="6"/>
        <v>0.125</v>
      </c>
      <c r="Z31" s="19">
        <f t="shared" si="6"/>
        <v>0.625</v>
      </c>
      <c r="AA31" s="19">
        <f t="shared" si="6"/>
        <v>0.75</v>
      </c>
      <c r="AB31" s="19">
        <f t="shared" si="6"/>
        <v>1.9375</v>
      </c>
      <c r="AC31" s="19">
        <f t="shared" si="6"/>
        <v>2.8125</v>
      </c>
      <c r="AD31" s="19">
        <f t="shared" si="6"/>
        <v>0.875</v>
      </c>
      <c r="AE31" s="19">
        <f t="shared" si="6"/>
        <v>2.1875</v>
      </c>
      <c r="AF31" s="19">
        <f t="shared" si="6"/>
        <v>2</v>
      </c>
      <c r="AG31" s="19">
        <f t="shared" si="6"/>
        <v>2.125</v>
      </c>
      <c r="AH31" s="19">
        <f t="shared" si="6"/>
        <v>1.5</v>
      </c>
      <c r="AI31" s="171">
        <f t="shared" si="6"/>
        <v>2.875</v>
      </c>
      <c r="AJ31" s="20">
        <f t="shared" si="6"/>
        <v>1.1875</v>
      </c>
    </row>
    <row r="32" spans="1:37">
      <c r="A32" s="8"/>
      <c r="B32" s="59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5"/>
      <c r="S32" s="152"/>
    </row>
    <row r="33" spans="1:37" ht="17" thickBot="1"/>
    <row r="34" spans="1:37" ht="119">
      <c r="A34" s="9" t="s">
        <v>109</v>
      </c>
      <c r="U34" s="41" t="s">
        <v>188</v>
      </c>
      <c r="V34" s="13" t="s">
        <v>104</v>
      </c>
      <c r="W34" s="13" t="s">
        <v>3</v>
      </c>
      <c r="X34" s="13" t="s">
        <v>138</v>
      </c>
      <c r="Y34" s="13" t="s">
        <v>103</v>
      </c>
      <c r="Z34" s="13" t="s">
        <v>117</v>
      </c>
      <c r="AA34" s="13" t="s">
        <v>105</v>
      </c>
      <c r="AB34" s="13" t="s">
        <v>4</v>
      </c>
      <c r="AC34" s="13" t="s">
        <v>106</v>
      </c>
      <c r="AD34" s="13" t="s">
        <v>107</v>
      </c>
      <c r="AE34" s="13" t="s">
        <v>5</v>
      </c>
      <c r="AF34" s="13" t="s">
        <v>108</v>
      </c>
      <c r="AG34" s="13" t="s">
        <v>2</v>
      </c>
      <c r="AH34" s="13" t="s">
        <v>42</v>
      </c>
      <c r="AI34" s="14" t="s">
        <v>1</v>
      </c>
      <c r="AJ34" s="15" t="s">
        <v>6</v>
      </c>
    </row>
    <row r="35" spans="1:37">
      <c r="C35" s="4" t="s">
        <v>110</v>
      </c>
      <c r="E35" s="152">
        <f t="shared" ref="E35:S35" si="8">AVERAGE(E4,E5)</f>
        <v>2.6931818181818183</v>
      </c>
      <c r="F35" s="152">
        <f t="shared" si="8"/>
        <v>2.7181818181818183</v>
      </c>
      <c r="G35" s="152">
        <f t="shared" si="8"/>
        <v>2.7132575757575754</v>
      </c>
      <c r="H35" s="152">
        <f t="shared" si="8"/>
        <v>0.75535714285714284</v>
      </c>
      <c r="I35" s="152">
        <f t="shared" si="8"/>
        <v>1.4424242424242424</v>
      </c>
      <c r="J35" s="152">
        <f t="shared" si="8"/>
        <v>1.1094696969696971</v>
      </c>
      <c r="K35" s="152">
        <f t="shared" si="8"/>
        <v>3.4060606060606062</v>
      </c>
      <c r="L35" s="152">
        <f t="shared" si="8"/>
        <v>2.5526515151515152</v>
      </c>
      <c r="M35" s="152">
        <f t="shared" si="8"/>
        <v>1.5602272727272726</v>
      </c>
      <c r="N35" s="152">
        <f t="shared" si="8"/>
        <v>3.4079545454545452</v>
      </c>
      <c r="O35" s="152">
        <f t="shared" si="8"/>
        <v>2.9731060606060602</v>
      </c>
      <c r="P35" s="152">
        <f t="shared" si="8"/>
        <v>3.5909090909090917</v>
      </c>
      <c r="Q35" s="152">
        <f t="shared" si="8"/>
        <v>2.7655303030303031</v>
      </c>
      <c r="R35" s="152">
        <f t="shared" si="8"/>
        <v>3.0689393939393934</v>
      </c>
      <c r="S35" s="152">
        <f t="shared" si="8"/>
        <v>1.8458333333333332</v>
      </c>
      <c r="U35" s="36" t="s">
        <v>110</v>
      </c>
      <c r="V35" s="46">
        <f>E35</f>
        <v>2.6931818181818183</v>
      </c>
      <c r="W35" s="46">
        <f t="shared" ref="W35:AJ37" si="9">F35</f>
        <v>2.7181818181818183</v>
      </c>
      <c r="X35" s="46">
        <f t="shared" si="9"/>
        <v>2.7132575757575754</v>
      </c>
      <c r="Y35" s="46">
        <f t="shared" si="9"/>
        <v>0.75535714285714284</v>
      </c>
      <c r="Z35" s="46">
        <f t="shared" si="9"/>
        <v>1.4424242424242424</v>
      </c>
      <c r="AA35" s="46">
        <f t="shared" si="9"/>
        <v>1.1094696969696971</v>
      </c>
      <c r="AB35" s="46">
        <f t="shared" si="9"/>
        <v>3.4060606060606062</v>
      </c>
      <c r="AC35" s="46">
        <f t="shared" si="9"/>
        <v>2.5526515151515152</v>
      </c>
      <c r="AD35" s="46">
        <f t="shared" si="9"/>
        <v>1.5602272727272726</v>
      </c>
      <c r="AE35" s="46">
        <f t="shared" si="9"/>
        <v>3.4079545454545452</v>
      </c>
      <c r="AF35" s="46">
        <f t="shared" si="9"/>
        <v>2.9731060606060602</v>
      </c>
      <c r="AG35" s="170">
        <f t="shared" si="9"/>
        <v>3.5909090909090917</v>
      </c>
      <c r="AH35" s="46">
        <f t="shared" si="9"/>
        <v>2.7655303030303031</v>
      </c>
      <c r="AI35" s="46">
        <f t="shared" si="9"/>
        <v>3.0689393939393934</v>
      </c>
      <c r="AJ35" s="47">
        <f t="shared" si="9"/>
        <v>1.8458333333333332</v>
      </c>
      <c r="AK35" s="29">
        <v>5</v>
      </c>
    </row>
    <row r="36" spans="1:37">
      <c r="C36" s="4" t="s">
        <v>179</v>
      </c>
      <c r="E36" s="152" t="e">
        <f t="shared" ref="E36:S36" si="10">AVERAGE(E7,E6)</f>
        <v>#DIV/0!</v>
      </c>
      <c r="F36" s="152">
        <f t="shared" si="10"/>
        <v>2.726136363636364</v>
      </c>
      <c r="G36" s="152">
        <f t="shared" si="10"/>
        <v>2.7193181818181817</v>
      </c>
      <c r="H36" s="152">
        <f t="shared" si="10"/>
        <v>0.69318181818181812</v>
      </c>
      <c r="I36" s="152">
        <f t="shared" si="10"/>
        <v>0.53977272727272729</v>
      </c>
      <c r="J36" s="152">
        <f t="shared" si="10"/>
        <v>0.45454545454545453</v>
      </c>
      <c r="K36" s="152">
        <f t="shared" si="10"/>
        <v>2.9534090909090907</v>
      </c>
      <c r="L36" s="152">
        <f t="shared" si="10"/>
        <v>3.0465909090909093</v>
      </c>
      <c r="M36" s="152">
        <f t="shared" si="10"/>
        <v>2.2840909090909092</v>
      </c>
      <c r="N36" s="152">
        <f t="shared" si="10"/>
        <v>3.3840909090909093</v>
      </c>
      <c r="O36" s="152">
        <f t="shared" si="10"/>
        <v>3.3022727272727272</v>
      </c>
      <c r="P36" s="152">
        <f t="shared" si="10"/>
        <v>3.271590909090909</v>
      </c>
      <c r="Q36" s="152">
        <f t="shared" si="10"/>
        <v>2.935227272727273</v>
      </c>
      <c r="R36" s="152">
        <f t="shared" si="10"/>
        <v>3.2011363636363637</v>
      </c>
      <c r="S36" s="152">
        <f t="shared" si="10"/>
        <v>2.7534090909090909</v>
      </c>
      <c r="U36" s="36" t="s">
        <v>179</v>
      </c>
      <c r="V36" s="24" t="s">
        <v>113</v>
      </c>
      <c r="W36" s="46">
        <f t="shared" si="9"/>
        <v>2.726136363636364</v>
      </c>
      <c r="X36" s="46">
        <f t="shared" si="9"/>
        <v>2.7193181818181817</v>
      </c>
      <c r="Y36" s="46">
        <f t="shared" si="9"/>
        <v>0.69318181818181812</v>
      </c>
      <c r="Z36" s="46">
        <f t="shared" si="9"/>
        <v>0.53977272727272729</v>
      </c>
      <c r="AA36" s="46">
        <f t="shared" si="9"/>
        <v>0.45454545454545453</v>
      </c>
      <c r="AB36" s="46">
        <f t="shared" si="9"/>
        <v>2.9534090909090907</v>
      </c>
      <c r="AC36" s="46">
        <f t="shared" si="9"/>
        <v>3.0465909090909093</v>
      </c>
      <c r="AD36" s="46">
        <f t="shared" si="9"/>
        <v>2.2840909090909092</v>
      </c>
      <c r="AE36" s="170">
        <f t="shared" si="9"/>
        <v>3.3840909090909093</v>
      </c>
      <c r="AF36" s="46">
        <f t="shared" si="9"/>
        <v>3.3022727272727272</v>
      </c>
      <c r="AG36" s="46">
        <f t="shared" si="9"/>
        <v>3.271590909090909</v>
      </c>
      <c r="AH36" s="46">
        <f t="shared" si="9"/>
        <v>2.935227272727273</v>
      </c>
      <c r="AI36" s="46">
        <f t="shared" si="9"/>
        <v>3.2011363636363637</v>
      </c>
      <c r="AJ36" s="47">
        <f t="shared" si="9"/>
        <v>2.7534090909090909</v>
      </c>
      <c r="AK36" s="29">
        <v>0</v>
      </c>
    </row>
    <row r="37" spans="1:37" ht="17" thickBot="1">
      <c r="C37" s="4" t="s">
        <v>111</v>
      </c>
      <c r="E37" s="152">
        <f t="shared" ref="E37:S37" si="11">AVERAGE(E9,E3)</f>
        <v>1.2249999999999999</v>
      </c>
      <c r="F37" s="152">
        <f t="shared" si="11"/>
        <v>1.9</v>
      </c>
      <c r="G37" s="152">
        <f t="shared" si="11"/>
        <v>1.6041666666666665</v>
      </c>
      <c r="H37" s="152">
        <f t="shared" si="11"/>
        <v>1.1583333333333334</v>
      </c>
      <c r="I37" s="152">
        <f t="shared" si="11"/>
        <v>0.41666666666666669</v>
      </c>
      <c r="J37" s="152">
        <f t="shared" si="11"/>
        <v>0.94166666666666665</v>
      </c>
      <c r="K37" s="152">
        <f t="shared" si="11"/>
        <v>2.1166666666666667</v>
      </c>
      <c r="L37" s="152">
        <f t="shared" si="11"/>
        <v>2.0635416666666666</v>
      </c>
      <c r="M37" s="152">
        <f t="shared" si="11"/>
        <v>1.4875</v>
      </c>
      <c r="N37" s="152">
        <f t="shared" si="11"/>
        <v>1.6208333333333331</v>
      </c>
      <c r="O37" s="152">
        <f t="shared" si="11"/>
        <v>2.041666666666667</v>
      </c>
      <c r="P37" s="152">
        <f t="shared" si="11"/>
        <v>1.9135416666666667</v>
      </c>
      <c r="Q37" s="152">
        <f t="shared" si="11"/>
        <v>1.6083333333333332</v>
      </c>
      <c r="R37" s="152">
        <f t="shared" si="11"/>
        <v>2.4583333333333335</v>
      </c>
      <c r="S37" s="152">
        <f t="shared" si="11"/>
        <v>1.4166666666666665</v>
      </c>
      <c r="U37" s="37" t="s">
        <v>111</v>
      </c>
      <c r="V37" s="48">
        <f t="shared" ref="V37" si="12">E37</f>
        <v>1.2249999999999999</v>
      </c>
      <c r="W37" s="48">
        <f t="shared" si="9"/>
        <v>1.9</v>
      </c>
      <c r="X37" s="48">
        <f t="shared" si="9"/>
        <v>1.6041666666666665</v>
      </c>
      <c r="Y37" s="48">
        <f t="shared" si="9"/>
        <v>1.1583333333333334</v>
      </c>
      <c r="Z37" s="48">
        <f t="shared" si="9"/>
        <v>0.41666666666666669</v>
      </c>
      <c r="AA37" s="48">
        <f t="shared" si="9"/>
        <v>0.94166666666666665</v>
      </c>
      <c r="AB37" s="48">
        <f t="shared" si="9"/>
        <v>2.1166666666666667</v>
      </c>
      <c r="AC37" s="48">
        <f t="shared" si="9"/>
        <v>2.0635416666666666</v>
      </c>
      <c r="AD37" s="48">
        <f t="shared" si="9"/>
        <v>1.4875</v>
      </c>
      <c r="AE37" s="48">
        <f t="shared" si="9"/>
        <v>1.6208333333333331</v>
      </c>
      <c r="AF37" s="48">
        <f t="shared" si="9"/>
        <v>2.041666666666667</v>
      </c>
      <c r="AG37" s="48">
        <f t="shared" si="9"/>
        <v>1.9135416666666667</v>
      </c>
      <c r="AH37" s="48">
        <f t="shared" si="9"/>
        <v>1.6083333333333332</v>
      </c>
      <c r="AI37" s="171">
        <f t="shared" si="9"/>
        <v>2.4583333333333335</v>
      </c>
      <c r="AJ37" s="49">
        <f t="shared" si="9"/>
        <v>1.4166666666666665</v>
      </c>
    </row>
    <row r="39" spans="1:37" ht="17" thickBot="1"/>
    <row r="40" spans="1:37" ht="119">
      <c r="A40" s="9" t="s">
        <v>182</v>
      </c>
      <c r="U40" s="38" t="s">
        <v>189</v>
      </c>
      <c r="V40" s="13" t="s">
        <v>104</v>
      </c>
      <c r="W40" s="13" t="s">
        <v>3</v>
      </c>
      <c r="X40" s="13" t="s">
        <v>138</v>
      </c>
      <c r="Y40" s="13" t="s">
        <v>103</v>
      </c>
      <c r="Z40" s="13" t="s">
        <v>117</v>
      </c>
      <c r="AA40" s="13" t="s">
        <v>105</v>
      </c>
      <c r="AB40" s="13" t="s">
        <v>4</v>
      </c>
      <c r="AC40" s="13" t="s">
        <v>106</v>
      </c>
      <c r="AD40" s="13" t="s">
        <v>107</v>
      </c>
      <c r="AE40" s="13" t="s">
        <v>5</v>
      </c>
      <c r="AF40" s="13" t="s">
        <v>108</v>
      </c>
      <c r="AG40" s="13" t="s">
        <v>2</v>
      </c>
      <c r="AH40" s="13" t="s">
        <v>42</v>
      </c>
      <c r="AI40" s="14" t="s">
        <v>1</v>
      </c>
      <c r="AJ40" s="15" t="s">
        <v>6</v>
      </c>
    </row>
    <row r="41" spans="1:37">
      <c r="C41" s="4" t="s">
        <v>142</v>
      </c>
      <c r="E41" s="152">
        <f>'Single-source Summary'!D41</f>
        <v>2.101842403628118</v>
      </c>
      <c r="F41" s="152">
        <f>'Single-source Summary'!E41</f>
        <v>2.4210069444444446</v>
      </c>
      <c r="G41" s="152">
        <f>'Single-source Summary'!F41</f>
        <v>2.249181547619048</v>
      </c>
      <c r="H41" s="152">
        <f>'Single-source Summary'!G41</f>
        <v>0.80927579365079372</v>
      </c>
      <c r="I41" s="152">
        <f>'Single-source Summary'!H41</f>
        <v>0.99937996031746024</v>
      </c>
      <c r="J41" s="152">
        <f>'Single-source Summary'!I41</f>
        <v>0.92073412698412693</v>
      </c>
      <c r="K41" s="152">
        <f>'Single-source Summary'!J41</f>
        <v>2.4881448412698415</v>
      </c>
      <c r="L41" s="152">
        <f>'Single-source Summary'!K41</f>
        <v>2.7312003968253968</v>
      </c>
      <c r="M41" s="152">
        <f>'Single-source Summary'!L41</f>
        <v>1.7478422619047618</v>
      </c>
      <c r="N41" s="152">
        <f>'Single-source Summary'!M41</f>
        <v>2.5973710317460315</v>
      </c>
      <c r="O41" s="152">
        <f>'Single-source Summary'!N41</f>
        <v>2.6677827380952381</v>
      </c>
      <c r="P41" s="152">
        <f>'Single-source Summary'!O41</f>
        <v>2.6916418650793652</v>
      </c>
      <c r="Q41" s="152">
        <f>'Single-source Summary'!P41</f>
        <v>2.4445188492063492</v>
      </c>
      <c r="R41" s="152">
        <f>'Single-source Summary'!Q41</f>
        <v>2.9044394841269843</v>
      </c>
      <c r="S41" s="152">
        <f>'Single-source Summary'!R41</f>
        <v>2.0396329365079362</v>
      </c>
      <c r="U41" s="36" t="s">
        <v>142</v>
      </c>
      <c r="V41" s="24">
        <f>E41</f>
        <v>2.101842403628118</v>
      </c>
      <c r="W41" s="24">
        <f t="shared" ref="W41:AJ42" si="13">F41</f>
        <v>2.4210069444444446</v>
      </c>
      <c r="X41" s="24">
        <f t="shared" si="13"/>
        <v>2.249181547619048</v>
      </c>
      <c r="Y41" s="24">
        <f t="shared" si="13"/>
        <v>0.80927579365079372</v>
      </c>
      <c r="Z41" s="24">
        <f t="shared" si="13"/>
        <v>0.99937996031746024</v>
      </c>
      <c r="AA41" s="24">
        <f t="shared" si="13"/>
        <v>0.92073412698412693</v>
      </c>
      <c r="AB41" s="24">
        <f t="shared" si="13"/>
        <v>2.4881448412698415</v>
      </c>
      <c r="AC41" s="24">
        <f t="shared" si="13"/>
        <v>2.7312003968253968</v>
      </c>
      <c r="AD41" s="24">
        <f t="shared" si="13"/>
        <v>1.7478422619047618</v>
      </c>
      <c r="AE41" s="24">
        <f t="shared" si="13"/>
        <v>2.5973710317460315</v>
      </c>
      <c r="AF41" s="24">
        <f t="shared" si="13"/>
        <v>2.6677827380952381</v>
      </c>
      <c r="AG41" s="24">
        <f t="shared" si="13"/>
        <v>2.6916418650793652</v>
      </c>
      <c r="AH41" s="24">
        <f t="shared" si="13"/>
        <v>2.4445188492063492</v>
      </c>
      <c r="AI41" s="39">
        <f t="shared" si="13"/>
        <v>2.9044394841269843</v>
      </c>
      <c r="AJ41" s="25">
        <f t="shared" si="13"/>
        <v>2.0396329365079362</v>
      </c>
    </row>
    <row r="42" spans="1:37" ht="17" thickBot="1">
      <c r="C42" s="4" t="s">
        <v>143</v>
      </c>
      <c r="E42" s="152">
        <f>'Multi-source - Summary'!D11</f>
        <v>1.56</v>
      </c>
      <c r="F42" s="152">
        <f>'Multi-source - Summary'!E11</f>
        <v>1.6666666666666667</v>
      </c>
      <c r="G42" s="152">
        <f>'Multi-source - Summary'!F11</f>
        <v>1.9869565217391305</v>
      </c>
      <c r="H42" s="152">
        <f>'Multi-source - Summary'!G11</f>
        <v>0.63913043478260867</v>
      </c>
      <c r="I42" s="152">
        <f>'Multi-source - Summary'!H11</f>
        <v>0.17391304347826086</v>
      </c>
      <c r="J42" s="152">
        <f>'Multi-source - Summary'!I11</f>
        <v>0.81739130434782614</v>
      </c>
      <c r="K42" s="152">
        <f>'Multi-source - Summary'!J11</f>
        <v>3.2913043478260868</v>
      </c>
      <c r="L42" s="152">
        <f>'Multi-source - Summary'!K11</f>
        <v>1.9695652173913043</v>
      </c>
      <c r="M42" s="152">
        <f>'Multi-source - Summary'!L11</f>
        <v>1.682608695652174</v>
      </c>
      <c r="N42" s="152">
        <f>'Multi-source - Summary'!M11</f>
        <v>2.8521739130434782</v>
      </c>
      <c r="O42" s="152">
        <f>'Multi-source - Summary'!N11</f>
        <v>2.491304347826087</v>
      </c>
      <c r="P42" s="152">
        <f>'Multi-source - Summary'!O11</f>
        <v>2.4695652173913043</v>
      </c>
      <c r="Q42" s="152">
        <f>'Multi-source - Summary'!P11</f>
        <v>1.8391304347826087</v>
      </c>
      <c r="R42" s="152">
        <f>'Multi-source - Summary'!Q11</f>
        <v>3.1130434782608694</v>
      </c>
      <c r="S42" s="152">
        <f>'Multi-source - Summary'!R11</f>
        <v>1.51</v>
      </c>
      <c r="U42" s="37" t="s">
        <v>143</v>
      </c>
      <c r="V42" s="26">
        <f>E42</f>
        <v>1.56</v>
      </c>
      <c r="W42" s="26">
        <f t="shared" si="13"/>
        <v>1.6666666666666667</v>
      </c>
      <c r="X42" s="26">
        <f t="shared" si="13"/>
        <v>1.9869565217391305</v>
      </c>
      <c r="Y42" s="26">
        <f t="shared" si="13"/>
        <v>0.63913043478260867</v>
      </c>
      <c r="Z42" s="26">
        <f t="shared" si="13"/>
        <v>0.17391304347826086</v>
      </c>
      <c r="AA42" s="26">
        <f t="shared" si="13"/>
        <v>0.81739130434782614</v>
      </c>
      <c r="AB42" s="40">
        <f t="shared" si="13"/>
        <v>3.2913043478260868</v>
      </c>
      <c r="AC42" s="26">
        <f t="shared" si="13"/>
        <v>1.9695652173913043</v>
      </c>
      <c r="AD42" s="26">
        <f t="shared" si="13"/>
        <v>1.682608695652174</v>
      </c>
      <c r="AE42" s="26">
        <f t="shared" si="13"/>
        <v>2.8521739130434782</v>
      </c>
      <c r="AF42" s="26">
        <f t="shared" si="13"/>
        <v>2.491304347826087</v>
      </c>
      <c r="AG42" s="26">
        <f t="shared" si="13"/>
        <v>2.4695652173913043</v>
      </c>
      <c r="AH42" s="26">
        <f t="shared" si="13"/>
        <v>1.8391304347826087</v>
      </c>
      <c r="AI42" s="26">
        <f t="shared" si="13"/>
        <v>3.1130434782608694</v>
      </c>
      <c r="AJ42" s="27">
        <f t="shared" si="13"/>
        <v>1.51</v>
      </c>
    </row>
    <row r="44" spans="1:37" ht="17" thickBot="1"/>
    <row r="45" spans="1:37" ht="119">
      <c r="U45" s="38" t="s">
        <v>16</v>
      </c>
      <c r="V45" s="13" t="s">
        <v>104</v>
      </c>
      <c r="W45" s="13" t="s">
        <v>3</v>
      </c>
      <c r="X45" s="13" t="s">
        <v>138</v>
      </c>
      <c r="Y45" s="13" t="s">
        <v>103</v>
      </c>
      <c r="Z45" s="13" t="s">
        <v>117</v>
      </c>
      <c r="AA45" s="13" t="s">
        <v>105</v>
      </c>
      <c r="AB45" s="13" t="s">
        <v>4</v>
      </c>
      <c r="AC45" s="13" t="s">
        <v>106</v>
      </c>
      <c r="AD45" s="13" t="s">
        <v>107</v>
      </c>
      <c r="AE45" s="13" t="s">
        <v>5</v>
      </c>
      <c r="AF45" s="13" t="s">
        <v>108</v>
      </c>
      <c r="AG45" s="13" t="s">
        <v>2</v>
      </c>
      <c r="AH45" s="13" t="s">
        <v>42</v>
      </c>
      <c r="AI45" s="14" t="s">
        <v>1</v>
      </c>
      <c r="AJ45" s="15" t="s">
        <v>6</v>
      </c>
    </row>
    <row r="46" spans="1:37">
      <c r="B46" s="35" t="s">
        <v>16</v>
      </c>
      <c r="C46" s="4" t="s">
        <v>142</v>
      </c>
      <c r="E46" s="152">
        <f>Coverage!E37</f>
        <v>2.4137931034482758</v>
      </c>
      <c r="F46" s="152">
        <f>Coverage!F37</f>
        <v>2.4696969696969697</v>
      </c>
      <c r="G46" s="152">
        <f>Coverage!G37</f>
        <v>2.28125</v>
      </c>
      <c r="H46" s="152">
        <f>Coverage!H37</f>
        <v>0.80645161290322576</v>
      </c>
      <c r="I46" s="152">
        <f>Coverage!I37</f>
        <v>0.72727272727272729</v>
      </c>
      <c r="J46" s="152">
        <f>Coverage!J37</f>
        <v>0.86363636363636365</v>
      </c>
      <c r="K46" s="152">
        <f>Coverage!K37</f>
        <v>2.5151515151515151</v>
      </c>
      <c r="L46" s="152">
        <f>Coverage!L37</f>
        <v>2.9393939393939394</v>
      </c>
      <c r="M46" s="152">
        <f>Coverage!M37</f>
        <v>1.5606060606060606</v>
      </c>
      <c r="N46" s="152">
        <f>Coverage!N37</f>
        <v>2.5606060606060606</v>
      </c>
      <c r="O46" s="152">
        <f>Coverage!O37</f>
        <v>2.7272727272727271</v>
      </c>
      <c r="P46" s="152">
        <f>Coverage!P37</f>
        <v>2.7878787878787881</v>
      </c>
      <c r="Q46" s="152">
        <f>Coverage!Q37</f>
        <v>2.4545454545454546</v>
      </c>
      <c r="R46" s="152">
        <f>Coverage!R37</f>
        <v>3.1666666666666665</v>
      </c>
      <c r="S46" s="152">
        <f>Coverage!S37</f>
        <v>2.0909090909090908</v>
      </c>
      <c r="U46" s="36" t="s">
        <v>142</v>
      </c>
      <c r="V46" s="24">
        <f>E46</f>
        <v>2.4137931034482758</v>
      </c>
      <c r="W46" s="24">
        <f t="shared" ref="W46:W47" si="14">F46</f>
        <v>2.4696969696969697</v>
      </c>
      <c r="X46" s="24">
        <f t="shared" ref="X46:X47" si="15">G46</f>
        <v>2.28125</v>
      </c>
      <c r="Y46" s="24">
        <f t="shared" ref="Y46:Y47" si="16">H46</f>
        <v>0.80645161290322576</v>
      </c>
      <c r="Z46" s="24">
        <f t="shared" ref="Z46:Z47" si="17">I46</f>
        <v>0.72727272727272729</v>
      </c>
      <c r="AA46" s="24">
        <f t="shared" ref="AA46:AA47" si="18">J46</f>
        <v>0.86363636363636365</v>
      </c>
      <c r="AB46" s="24">
        <f t="shared" ref="AB46:AB47" si="19">K46</f>
        <v>2.5151515151515151</v>
      </c>
      <c r="AC46" s="24">
        <f t="shared" ref="AC46:AC47" si="20">L46</f>
        <v>2.9393939393939394</v>
      </c>
      <c r="AD46" s="24">
        <f t="shared" ref="AD46:AD47" si="21">M46</f>
        <v>1.5606060606060606</v>
      </c>
      <c r="AE46" s="24">
        <f t="shared" ref="AE46:AE47" si="22">N46</f>
        <v>2.5606060606060606</v>
      </c>
      <c r="AF46" s="24">
        <f t="shared" ref="AF46:AF47" si="23">O46</f>
        <v>2.7272727272727271</v>
      </c>
      <c r="AG46" s="24">
        <f t="shared" ref="AG46:AG47" si="24">P46</f>
        <v>2.7878787878787881</v>
      </c>
      <c r="AH46" s="24">
        <f t="shared" ref="AH46:AH47" si="25">Q46</f>
        <v>2.4545454545454546</v>
      </c>
      <c r="AI46" s="39">
        <f t="shared" ref="AI46:AI47" si="26">R46</f>
        <v>3.1666666666666665</v>
      </c>
      <c r="AJ46" s="25">
        <f t="shared" ref="AJ46:AJ47" si="27">S46</f>
        <v>2.0909090909090908</v>
      </c>
      <c r="AK46">
        <v>5</v>
      </c>
    </row>
    <row r="47" spans="1:37" ht="17" thickBot="1">
      <c r="B47" s="35" t="s">
        <v>16</v>
      </c>
      <c r="C47" s="4" t="s">
        <v>143</v>
      </c>
      <c r="E47" s="152">
        <f>Coverage!E38</f>
        <v>1.7608695652173914</v>
      </c>
      <c r="F47" s="152">
        <f>Coverage!F38</f>
        <v>2.4285714285714284</v>
      </c>
      <c r="G47" s="152">
        <f>Coverage!G38</f>
        <v>2.2115384615384617</v>
      </c>
      <c r="H47" s="152">
        <f>Coverage!H38</f>
        <v>1.2692307692307692</v>
      </c>
      <c r="I47" s="152">
        <f>Coverage!I38</f>
        <v>0.76923076923076927</v>
      </c>
      <c r="J47" s="152">
        <f>Coverage!J38</f>
        <v>0.76923076923076927</v>
      </c>
      <c r="K47" s="152">
        <f>Coverage!K38</f>
        <v>3.5576923076923075</v>
      </c>
      <c r="L47" s="152">
        <f>Coverage!L38</f>
        <v>3.3461538461538463</v>
      </c>
      <c r="M47" s="152">
        <f>Coverage!M38</f>
        <v>2.0192307692307692</v>
      </c>
      <c r="N47" s="152">
        <f>Coverage!N38</f>
        <v>3.25</v>
      </c>
      <c r="O47" s="152">
        <f>Coverage!O38</f>
        <v>3.2307692307692308</v>
      </c>
      <c r="P47" s="152">
        <f>Coverage!P38</f>
        <v>3.4230769230769229</v>
      </c>
      <c r="Q47" s="152">
        <f>Coverage!Q38</f>
        <v>1.8653846153846154</v>
      </c>
      <c r="R47" s="152">
        <f>Coverage!R38</f>
        <v>3.6346153846153846</v>
      </c>
      <c r="S47" s="152">
        <f>Coverage!S38</f>
        <v>2.25</v>
      </c>
      <c r="U47" s="37" t="s">
        <v>143</v>
      </c>
      <c r="V47" s="26">
        <f>E47</f>
        <v>1.7608695652173914</v>
      </c>
      <c r="W47" s="26">
        <f t="shared" si="14"/>
        <v>2.4285714285714284</v>
      </c>
      <c r="X47" s="26">
        <f t="shared" si="15"/>
        <v>2.2115384615384617</v>
      </c>
      <c r="Y47" s="26">
        <f t="shared" si="16"/>
        <v>1.2692307692307692</v>
      </c>
      <c r="Z47" s="26">
        <f t="shared" si="17"/>
        <v>0.76923076923076927</v>
      </c>
      <c r="AA47" s="26">
        <f t="shared" si="18"/>
        <v>0.76923076923076927</v>
      </c>
      <c r="AB47" s="50">
        <f t="shared" si="19"/>
        <v>3.5576923076923075</v>
      </c>
      <c r="AC47" s="26">
        <f t="shared" si="20"/>
        <v>3.3461538461538463</v>
      </c>
      <c r="AD47" s="26">
        <f t="shared" si="21"/>
        <v>2.0192307692307692</v>
      </c>
      <c r="AE47" s="26">
        <f t="shared" si="22"/>
        <v>3.25</v>
      </c>
      <c r="AF47" s="26">
        <f t="shared" si="23"/>
        <v>3.2307692307692308</v>
      </c>
      <c r="AG47" s="26">
        <f t="shared" si="24"/>
        <v>3.4230769230769229</v>
      </c>
      <c r="AH47" s="26">
        <f t="shared" si="25"/>
        <v>1.8653846153846154</v>
      </c>
      <c r="AI47" s="40">
        <f t="shared" si="26"/>
        <v>3.6346153846153846</v>
      </c>
      <c r="AJ47" s="27">
        <f t="shared" si="27"/>
        <v>2.25</v>
      </c>
      <c r="AK47">
        <v>0</v>
      </c>
    </row>
  </sheetData>
  <sortState xmlns:xlrd2="http://schemas.microsoft.com/office/spreadsheetml/2017/richdata2" ref="U3:AJ10">
    <sortCondition ref="U3:U10"/>
  </sortState>
  <conditionalFormatting sqref="E41:S1048576 E38:S39 E3:S32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AJ1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:AJ1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:AJ16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9:AJ3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:AJ2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F2 H2:S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3:S37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:W2 Y2:AJ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4:W34 Y34:AJ3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35:AK36 V35:AJ3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0:S4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0:W40 Y40:AJ4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1:AJ4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5:W45 Y45:AJ4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6:AJ4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2:W12 Y12:AJ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1:W21 Y21:AJ2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AK10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3:AK16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:AK25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5:AK37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6:AK47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Categories</vt:lpstr>
      <vt:lpstr>Overall chart</vt:lpstr>
      <vt:lpstr>Coverage</vt:lpstr>
      <vt:lpstr>Usability</vt:lpstr>
      <vt:lpstr>Single-source Summary</vt:lpstr>
      <vt:lpstr>Multi-source - Summary</vt:lpstr>
      <vt:lpstr>Single-source evaluation</vt:lpstr>
      <vt:lpstr>Multi-source evaluation</vt:lpstr>
      <vt:lpstr>Tables for presentation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Foltýnek</dc:creator>
  <cp:lastModifiedBy>Tomáš Foltýnek</cp:lastModifiedBy>
  <dcterms:created xsi:type="dcterms:W3CDTF">2019-02-25T09:25:47Z</dcterms:created>
  <dcterms:modified xsi:type="dcterms:W3CDTF">2020-06-03T08:56:21Z</dcterms:modified>
</cp:coreProperties>
</file>